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 tabRatio="723" firstSheet="12" activeTab="12"/>
  </bookViews>
  <sheets>
    <sheet name="Бюджет с КП за 9 мес." sheetId="23" state="hidden" r:id="rId1"/>
    <sheet name="Бюджет на 01.10.2015" sheetId="22" state="hidden" r:id="rId2"/>
    <sheet name="Бюджет-весь" sheetId="15" state="hidden" r:id="rId3"/>
    <sheet name="Бюджет 2014" sheetId="13" state="hidden" r:id="rId4"/>
    <sheet name="Лист1" sheetId="1" state="hidden" r:id="rId5"/>
    <sheet name="Лист2" sheetId="2" state="hidden" r:id="rId6"/>
    <sheet name="Бюджет" sheetId="40" state="hidden" r:id="rId7"/>
    <sheet name="Решение сесии" sheetId="38" state="hidden" r:id="rId8"/>
    <sheet name="БюджетII кв" sheetId="36" state="hidden" r:id="rId9"/>
    <sheet name="Расход I кв." sheetId="34" state="hidden" r:id="rId10"/>
    <sheet name="Бюджет 2016" sheetId="30" state="hidden" r:id="rId11"/>
    <sheet name="Бюджет 2015" sheetId="29" state="hidden" r:id="rId12"/>
    <sheet name="Ассигонования  (Реш сессий)" sheetId="43" r:id="rId13"/>
    <sheet name="Мониторинг 2016г (по кас расх)" sheetId="41" r:id="rId14"/>
    <sheet name="Мониторинг 2016г" sheetId="7" state="hidden" r:id="rId15"/>
    <sheet name="Форма 2 (чел) " sheetId="31" r:id="rId16"/>
    <sheet name="Форма 3 -№ 51 от 31. (по кас р)" sheetId="42" r:id="rId17"/>
    <sheet name="Форма 3 -№ 51 от 31." sheetId="35" state="hidden" r:id="rId18"/>
    <sheet name="Ресурсное 2016 (№ 51 от 31.03.)" sheetId="32" state="hidden" r:id="rId19"/>
    <sheet name="Форма 3(№25 от 31.03.2015)" sheetId="9" state="hidden" r:id="rId20"/>
    <sheet name="Форма № 4" sheetId="8" r:id="rId21"/>
    <sheet name="Приложение № 1" sheetId="16" r:id="rId22"/>
    <sheet name="Форма 5" sheetId="24" state="hidden" r:id="rId23"/>
    <sheet name="Форма 6" sheetId="25" state="hidden" r:id="rId24"/>
    <sheet name="Форма 7" sheetId="26" state="hidden" r:id="rId25"/>
  </sheets>
  <definedNames>
    <definedName name="_xlnm._FilterDatabase" localSheetId="7" hidden="1">'Решение сесии'!$B$1:$B$547</definedName>
    <definedName name="_xlnm._FilterDatabase" localSheetId="15" hidden="1">'Форма 2 (чел) '!$B$1:$B$62</definedName>
    <definedName name="_xlnm._FilterDatabase" localSheetId="20" hidden="1">'Форма № 4'!$C$1:$C$259</definedName>
    <definedName name="LAST_CELL" localSheetId="12">'Ассигонования  (Реш сессий)'!#REF!</definedName>
    <definedName name="LAST_CELL" localSheetId="6">Бюджет!$I$182</definedName>
    <definedName name="LAST_CELL" localSheetId="8">'БюджетII кв'!$H$176</definedName>
    <definedName name="_xlnm.Print_Titles" localSheetId="6">Бюджет!$A$7:$IV$8</definedName>
    <definedName name="_xlnm.Print_Titles" localSheetId="14">'Мониторинг 2016г'!$8:$10</definedName>
    <definedName name="_xlnm.Print_Titles" localSheetId="13">'Мониторинг 2016г (по кас расх)'!$8:$10</definedName>
    <definedName name="_xlnm.Print_Titles" localSheetId="18">'Ресурсное 2016 (№ 51 от 31.03.)'!$3:$7</definedName>
    <definedName name="_xlnm.Print_Titles" localSheetId="7">'Решение сесии'!$6:$8</definedName>
    <definedName name="_xlnm.Print_Titles" localSheetId="15">'Форма 2 (чел) '!$3:$6</definedName>
    <definedName name="_xlnm.Print_Titles" localSheetId="17">'Форма 3 -№ 51 от 31.'!$3:$7</definedName>
    <definedName name="_xlnm.Print_Titles" localSheetId="16">'Форма 3 -№ 51 от 31. (по кас р)'!$3:$7</definedName>
    <definedName name="_xlnm.Print_Titles" localSheetId="19">'Форма 3(№25 от 31.03.2015)'!$3:$6</definedName>
    <definedName name="_xlnm.Print_Titles" localSheetId="23">'Форма 6'!$4:$6</definedName>
    <definedName name="_xlnm.Print_Titles" localSheetId="20">'Форма № 4'!$3:$4</definedName>
    <definedName name="_xlnm.Print_Area" localSheetId="15">'Форма 2 (чел) '!$A$1:$I$62</definedName>
    <definedName name="_xlnm.Print_Area" localSheetId="20">'Форма № 4'!$A$1:$G$259</definedName>
  </definedNames>
  <calcPr calcId="125725"/>
</workbook>
</file>

<file path=xl/calcChain.xml><?xml version="1.0" encoding="utf-8"?>
<calcChain xmlns="http://schemas.openxmlformats.org/spreadsheetml/2006/main">
  <c r="G67" i="43"/>
  <c r="E67"/>
  <c r="D72"/>
  <c r="F72"/>
  <c r="H72"/>
  <c r="H67"/>
  <c r="F67"/>
  <c r="D67"/>
  <c r="D60"/>
  <c r="E60"/>
  <c r="F60"/>
  <c r="G60"/>
  <c r="H60"/>
  <c r="I60"/>
  <c r="D66"/>
  <c r="E66"/>
  <c r="F66"/>
  <c r="G66"/>
  <c r="H66"/>
  <c r="I66"/>
  <c r="C66"/>
  <c r="C67"/>
  <c r="C60"/>
  <c r="H65"/>
  <c r="H63"/>
  <c r="F63"/>
  <c r="D61"/>
  <c r="F50"/>
  <c r="F48"/>
  <c r="H47"/>
  <c r="F47"/>
  <c r="H46"/>
  <c r="H44"/>
  <c r="H42"/>
  <c r="H41"/>
  <c r="H40"/>
  <c r="D39"/>
  <c r="D37"/>
  <c r="F32"/>
  <c r="H31"/>
  <c r="H30"/>
  <c r="H29"/>
  <c r="H28"/>
  <c r="F28"/>
  <c r="H27"/>
  <c r="H23"/>
  <c r="H20"/>
  <c r="F17"/>
  <c r="F13"/>
  <c r="F12"/>
  <c r="D12"/>
  <c r="H10"/>
  <c r="I112" i="42"/>
  <c r="I111"/>
  <c r="I110"/>
  <c r="I109"/>
  <c r="I108"/>
  <c r="I107"/>
  <c r="I106"/>
  <c r="I105"/>
  <c r="I104"/>
  <c r="I101"/>
  <c r="I97"/>
  <c r="I95"/>
  <c r="I74" s="1"/>
  <c r="I73" s="1"/>
  <c r="I94"/>
  <c r="I93"/>
  <c r="I92"/>
  <c r="I91"/>
  <c r="I90"/>
  <c r="I89"/>
  <c r="I88"/>
  <c r="I87"/>
  <c r="I86"/>
  <c r="I85"/>
  <c r="I84"/>
  <c r="I83"/>
  <c r="I82"/>
  <c r="I81"/>
  <c r="I80"/>
  <c r="I78"/>
  <c r="I77"/>
  <c r="I76"/>
  <c r="I75"/>
  <c r="I71"/>
  <c r="I69"/>
  <c r="I68"/>
  <c r="I67"/>
  <c r="I63"/>
  <c r="I62"/>
  <c r="I61"/>
  <c r="I59"/>
  <c r="I58"/>
  <c r="I57"/>
  <c r="I56"/>
  <c r="I55"/>
  <c r="I54"/>
  <c r="I53"/>
  <c r="I52"/>
  <c r="I51"/>
  <c r="I50"/>
  <c r="I49"/>
  <c r="I48"/>
  <c r="I47"/>
  <c r="I46"/>
  <c r="I45"/>
  <c r="I44"/>
  <c r="I41"/>
  <c r="I40"/>
  <c r="I39"/>
  <c r="I38"/>
  <c r="I37"/>
  <c r="I36"/>
  <c r="I35"/>
  <c r="I34"/>
  <c r="I33"/>
  <c r="I32"/>
  <c r="I31"/>
  <c r="I30"/>
  <c r="I29"/>
  <c r="I28"/>
  <c r="I27"/>
  <c r="I13" s="1"/>
  <c r="I12" s="1"/>
  <c r="I26"/>
  <c r="I25"/>
  <c r="I24"/>
  <c r="I23"/>
  <c r="I22"/>
  <c r="I21"/>
  <c r="I20"/>
  <c r="I19"/>
  <c r="I18"/>
  <c r="I17"/>
  <c r="I16"/>
  <c r="I15"/>
  <c r="I14"/>
  <c r="L112"/>
  <c r="K112"/>
  <c r="K111"/>
  <c r="L110"/>
  <c r="K110"/>
  <c r="L109"/>
  <c r="K109"/>
  <c r="L108"/>
  <c r="K108"/>
  <c r="L107"/>
  <c r="K107"/>
  <c r="L106"/>
  <c r="K106"/>
  <c r="L105"/>
  <c r="K105"/>
  <c r="K104"/>
  <c r="K103" s="1"/>
  <c r="J104"/>
  <c r="L104" s="1"/>
  <c r="L103" s="1"/>
  <c r="I103"/>
  <c r="H104"/>
  <c r="J103"/>
  <c r="H103"/>
  <c r="L101"/>
  <c r="K101"/>
  <c r="L100"/>
  <c r="K100"/>
  <c r="K99"/>
  <c r="J99"/>
  <c r="L99" s="1"/>
  <c r="I99"/>
  <c r="H99"/>
  <c r="J98"/>
  <c r="K98" s="1"/>
  <c r="I98"/>
  <c r="H98"/>
  <c r="K97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J74"/>
  <c r="K74" s="1"/>
  <c r="K73" s="1"/>
  <c r="H74"/>
  <c r="H73" s="1"/>
  <c r="L72"/>
  <c r="K72"/>
  <c r="L71"/>
  <c r="K71"/>
  <c r="K70"/>
  <c r="L69"/>
  <c r="K69"/>
  <c r="L68"/>
  <c r="K68"/>
  <c r="K67"/>
  <c r="J67"/>
  <c r="L67" s="1"/>
  <c r="L66" s="1"/>
  <c r="H67"/>
  <c r="J66"/>
  <c r="K66" s="1"/>
  <c r="I66"/>
  <c r="H66"/>
  <c r="L63"/>
  <c r="K63"/>
  <c r="L62"/>
  <c r="K62"/>
  <c r="L61"/>
  <c r="K61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K43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J13"/>
  <c r="H13"/>
  <c r="H12" s="1"/>
  <c r="H11" s="1"/>
  <c r="J12"/>
  <c r="J18" i="41"/>
  <c r="J65"/>
  <c r="J64"/>
  <c r="J63"/>
  <c r="J62"/>
  <c r="J61"/>
  <c r="M61" s="1"/>
  <c r="J59"/>
  <c r="J57"/>
  <c r="J56"/>
  <c r="J55"/>
  <c r="J54"/>
  <c r="J53"/>
  <c r="J52"/>
  <c r="J51"/>
  <c r="J50"/>
  <c r="J49"/>
  <c r="J48"/>
  <c r="J47"/>
  <c r="J45"/>
  <c r="J44"/>
  <c r="J41"/>
  <c r="J40"/>
  <c r="J39"/>
  <c r="J38"/>
  <c r="J37"/>
  <c r="J36"/>
  <c r="M36" s="1"/>
  <c r="J35"/>
  <c r="J34"/>
  <c r="J33"/>
  <c r="J30"/>
  <c r="J28"/>
  <c r="J27"/>
  <c r="J26"/>
  <c r="J24"/>
  <c r="J23"/>
  <c r="J22"/>
  <c r="J21"/>
  <c r="J20"/>
  <c r="J19"/>
  <c r="J16"/>
  <c r="J15"/>
  <c r="M15" s="1"/>
  <c r="J14"/>
  <c r="J13"/>
  <c r="M65"/>
  <c r="L65"/>
  <c r="P64"/>
  <c r="M64"/>
  <c r="L64"/>
  <c r="M63"/>
  <c r="L63"/>
  <c r="M62"/>
  <c r="L62"/>
  <c r="L61"/>
  <c r="L60"/>
  <c r="K60"/>
  <c r="I60"/>
  <c r="M59"/>
  <c r="L59"/>
  <c r="K58"/>
  <c r="L58" s="1"/>
  <c r="J58"/>
  <c r="I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O46"/>
  <c r="K46"/>
  <c r="L46" s="1"/>
  <c r="J46"/>
  <c r="I46"/>
  <c r="M45"/>
  <c r="L45"/>
  <c r="P44"/>
  <c r="M44"/>
  <c r="L44"/>
  <c r="O43"/>
  <c r="N43"/>
  <c r="P43" s="1"/>
  <c r="P11" s="1"/>
  <c r="L43"/>
  <c r="K43"/>
  <c r="J43"/>
  <c r="I43"/>
  <c r="L42"/>
  <c r="M41"/>
  <c r="L41"/>
  <c r="L40"/>
  <c r="M39"/>
  <c r="L39"/>
  <c r="M38"/>
  <c r="L38"/>
  <c r="M37"/>
  <c r="L37"/>
  <c r="L36"/>
  <c r="M35"/>
  <c r="L35"/>
  <c r="M34"/>
  <c r="L34"/>
  <c r="M33"/>
  <c r="L33"/>
  <c r="M30"/>
  <c r="L30"/>
  <c r="L29"/>
  <c r="M28"/>
  <c r="L28"/>
  <c r="M27"/>
  <c r="L27"/>
  <c r="M26"/>
  <c r="L26"/>
  <c r="M24"/>
  <c r="L24"/>
  <c r="M23"/>
  <c r="L23"/>
  <c r="M22"/>
  <c r="L22"/>
  <c r="M21"/>
  <c r="L21"/>
  <c r="M20"/>
  <c r="L20"/>
  <c r="M19"/>
  <c r="L19"/>
  <c r="M18"/>
  <c r="L18"/>
  <c r="M16"/>
  <c r="L16"/>
  <c r="L15"/>
  <c r="M14"/>
  <c r="L14"/>
  <c r="M13"/>
  <c r="L13"/>
  <c r="O12"/>
  <c r="K12"/>
  <c r="I12"/>
  <c r="O11"/>
  <c r="N11"/>
  <c r="K11"/>
  <c r="I11"/>
  <c r="G37" i="31"/>
  <c r="K13" i="42" l="1"/>
  <c r="K12" s="1"/>
  <c r="L11" i="41"/>
  <c r="L12"/>
  <c r="G69" i="43"/>
  <c r="I69"/>
  <c r="F71"/>
  <c r="I11" i="42"/>
  <c r="I10" s="1"/>
  <c r="H10"/>
  <c r="H8"/>
  <c r="H9"/>
  <c r="I9"/>
  <c r="L13"/>
  <c r="L12" s="1"/>
  <c r="L74"/>
  <c r="L73" s="1"/>
  <c r="L98"/>
  <c r="J73"/>
  <c r="J11" s="1"/>
  <c r="J60" i="41"/>
  <c r="M60" s="1"/>
  <c r="M43"/>
  <c r="J12"/>
  <c r="J11" s="1"/>
  <c r="M11" s="1"/>
  <c r="M46"/>
  <c r="M58"/>
  <c r="E213" i="8"/>
  <c r="E188"/>
  <c r="E187"/>
  <c r="E138"/>
  <c r="I13" i="35"/>
  <c r="J13"/>
  <c r="J12" s="1"/>
  <c r="H13"/>
  <c r="H12" s="1"/>
  <c r="K61"/>
  <c r="L61"/>
  <c r="I12" i="7"/>
  <c r="P64"/>
  <c r="D141" i="8"/>
  <c r="E142"/>
  <c r="F142" s="1"/>
  <c r="E141"/>
  <c r="F141" s="1"/>
  <c r="H33" i="31"/>
  <c r="H34"/>
  <c r="L42" i="7"/>
  <c r="I74" i="35"/>
  <c r="H53" i="31"/>
  <c r="E131" i="8"/>
  <c r="D63"/>
  <c r="D122"/>
  <c r="D98"/>
  <c r="I73" i="35"/>
  <c r="J74"/>
  <c r="K87"/>
  <c r="L87"/>
  <c r="L89"/>
  <c r="K89"/>
  <c r="L88"/>
  <c r="K88"/>
  <c r="F138" i="8"/>
  <c r="E136"/>
  <c r="D136"/>
  <c r="L63" i="35"/>
  <c r="K63"/>
  <c r="L62"/>
  <c r="K62"/>
  <c r="J12" i="7"/>
  <c r="K12"/>
  <c r="M41"/>
  <c r="L41"/>
  <c r="L112" i="35"/>
  <c r="K112"/>
  <c r="K111"/>
  <c r="L110"/>
  <c r="K110"/>
  <c r="L109"/>
  <c r="K109"/>
  <c r="L108"/>
  <c r="K108"/>
  <c r="L107"/>
  <c r="K107"/>
  <c r="L106"/>
  <c r="K106"/>
  <c r="L105"/>
  <c r="K105"/>
  <c r="J104"/>
  <c r="J103" s="1"/>
  <c r="I104"/>
  <c r="I103" s="1"/>
  <c r="H104"/>
  <c r="H103" s="1"/>
  <c r="L101"/>
  <c r="K101"/>
  <c r="L100"/>
  <c r="K100"/>
  <c r="J99"/>
  <c r="I99"/>
  <c r="H99"/>
  <c r="J98"/>
  <c r="I98"/>
  <c r="H98"/>
  <c r="K97"/>
  <c r="L95"/>
  <c r="K95"/>
  <c r="L94"/>
  <c r="K94"/>
  <c r="L93"/>
  <c r="K93"/>
  <c r="L92"/>
  <c r="K92"/>
  <c r="L91"/>
  <c r="K91"/>
  <c r="L90"/>
  <c r="K90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J73"/>
  <c r="H74"/>
  <c r="H73" s="1"/>
  <c r="L72"/>
  <c r="K72"/>
  <c r="L71"/>
  <c r="K71"/>
  <c r="K70"/>
  <c r="L69"/>
  <c r="K69"/>
  <c r="L68"/>
  <c r="K68"/>
  <c r="J67"/>
  <c r="I67"/>
  <c r="H67"/>
  <c r="H66" s="1"/>
  <c r="J66"/>
  <c r="I66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K43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I12"/>
  <c r="I11" s="1"/>
  <c r="D71" i="43" l="1"/>
  <c r="H71"/>
  <c r="I8" i="42"/>
  <c r="K11"/>
  <c r="J10"/>
  <c r="J8"/>
  <c r="L11"/>
  <c r="J9"/>
  <c r="M12" i="41"/>
  <c r="K98" i="35"/>
  <c r="K66"/>
  <c r="K67"/>
  <c r="L98"/>
  <c r="L99"/>
  <c r="L104"/>
  <c r="L103" s="1"/>
  <c r="H11"/>
  <c r="H8" s="1"/>
  <c r="K13"/>
  <c r="K12" s="1"/>
  <c r="F136" i="8"/>
  <c r="J11" i="35"/>
  <c r="J9" s="1"/>
  <c r="I10"/>
  <c r="L74"/>
  <c r="L73" s="1"/>
  <c r="H10"/>
  <c r="L13"/>
  <c r="L12" s="1"/>
  <c r="L67"/>
  <c r="L66" s="1"/>
  <c r="K74"/>
  <c r="K73" s="1"/>
  <c r="K99"/>
  <c r="K104"/>
  <c r="K103" s="1"/>
  <c r="H69" i="32"/>
  <c r="F187" i="8"/>
  <c r="H54" i="31"/>
  <c r="H55"/>
  <c r="H56"/>
  <c r="H57"/>
  <c r="H13" i="32"/>
  <c r="H12" s="1"/>
  <c r="D73" i="8"/>
  <c r="D71"/>
  <c r="D224"/>
  <c r="D162"/>
  <c r="D193"/>
  <c r="D167"/>
  <c r="D83"/>
  <c r="E253"/>
  <c r="E248"/>
  <c r="E243"/>
  <c r="E238"/>
  <c r="E233"/>
  <c r="E224"/>
  <c r="E208"/>
  <c r="D208"/>
  <c r="E203"/>
  <c r="D203"/>
  <c r="D198"/>
  <c r="E198"/>
  <c r="E193"/>
  <c r="D172"/>
  <c r="D178"/>
  <c r="D183"/>
  <c r="E183"/>
  <c r="E178"/>
  <c r="E172"/>
  <c r="E167"/>
  <c r="E162"/>
  <c r="E129"/>
  <c r="E122"/>
  <c r="E118"/>
  <c r="E113"/>
  <c r="E108"/>
  <c r="E103"/>
  <c r="E98"/>
  <c r="E83"/>
  <c r="E78"/>
  <c r="E73"/>
  <c r="E63"/>
  <c r="E58"/>
  <c r="E53"/>
  <c r="E48"/>
  <c r="E43"/>
  <c r="E38"/>
  <c r="E27"/>
  <c r="E21"/>
  <c r="E16"/>
  <c r="E11" s="1"/>
  <c r="E155"/>
  <c r="E150" s="1"/>
  <c r="D155"/>
  <c r="D150" s="1"/>
  <c r="E153"/>
  <c r="E148" s="1"/>
  <c r="D153"/>
  <c r="D148" s="1"/>
  <c r="H98" i="32"/>
  <c r="H93"/>
  <c r="H94"/>
  <c r="J46" i="7"/>
  <c r="K46"/>
  <c r="I46"/>
  <c r="H70" i="32"/>
  <c r="I13"/>
  <c r="I12" s="1"/>
  <c r="L98"/>
  <c r="K98"/>
  <c r="K100"/>
  <c r="L100"/>
  <c r="K101"/>
  <c r="L101"/>
  <c r="K102"/>
  <c r="L102"/>
  <c r="K103"/>
  <c r="L103"/>
  <c r="K104"/>
  <c r="L104"/>
  <c r="K105"/>
  <c r="L105"/>
  <c r="K106"/>
  <c r="K107"/>
  <c r="L107"/>
  <c r="L99"/>
  <c r="K99"/>
  <c r="L95"/>
  <c r="K94"/>
  <c r="K96"/>
  <c r="K95" s="1"/>
  <c r="K93"/>
  <c r="L94"/>
  <c r="L96"/>
  <c r="L93"/>
  <c r="J70"/>
  <c r="J69" s="1"/>
  <c r="I70"/>
  <c r="I69" s="1"/>
  <c r="L71"/>
  <c r="L72"/>
  <c r="L73"/>
  <c r="L74"/>
  <c r="L75"/>
  <c r="L76"/>
  <c r="L77"/>
  <c r="L78"/>
  <c r="L79"/>
  <c r="L80"/>
  <c r="L81"/>
  <c r="L82"/>
  <c r="L84"/>
  <c r="L85"/>
  <c r="L86"/>
  <c r="L87"/>
  <c r="L88"/>
  <c r="L89"/>
  <c r="L90"/>
  <c r="L62"/>
  <c r="L64"/>
  <c r="L65"/>
  <c r="L67"/>
  <c r="L68"/>
  <c r="L6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4"/>
  <c r="L45"/>
  <c r="L46"/>
  <c r="L47"/>
  <c r="L48"/>
  <c r="L49"/>
  <c r="L50"/>
  <c r="L51"/>
  <c r="L52"/>
  <c r="L53"/>
  <c r="L54"/>
  <c r="L55"/>
  <c r="L56"/>
  <c r="L57"/>
  <c r="L58"/>
  <c r="L59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3"/>
  <c r="K44"/>
  <c r="K45"/>
  <c r="K46"/>
  <c r="K47"/>
  <c r="K48"/>
  <c r="K49"/>
  <c r="K50"/>
  <c r="K51"/>
  <c r="K52"/>
  <c r="K53"/>
  <c r="K54"/>
  <c r="K55"/>
  <c r="K56"/>
  <c r="K57"/>
  <c r="K58"/>
  <c r="K59"/>
  <c r="K61"/>
  <c r="K64"/>
  <c r="K65"/>
  <c r="K66"/>
  <c r="K67"/>
  <c r="K68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2"/>
  <c r="J13"/>
  <c r="J12" s="1"/>
  <c r="H99"/>
  <c r="J99"/>
  <c r="J98" s="1"/>
  <c r="I99"/>
  <c r="I98" s="1"/>
  <c r="J94"/>
  <c r="J93"/>
  <c r="I93"/>
  <c r="I94"/>
  <c r="J63"/>
  <c r="I63"/>
  <c r="J62"/>
  <c r="I62"/>
  <c r="H63"/>
  <c r="H62" s="1"/>
  <c r="J39" i="9"/>
  <c r="I39"/>
  <c r="F36" i="31"/>
  <c r="G36"/>
  <c r="H36" s="1"/>
  <c r="H52"/>
  <c r="H51"/>
  <c r="G50"/>
  <c r="H50" s="1"/>
  <c r="F50"/>
  <c r="E50"/>
  <c r="H49"/>
  <c r="H48"/>
  <c r="H47"/>
  <c r="H46"/>
  <c r="H45"/>
  <c r="H44"/>
  <c r="H43"/>
  <c r="H42"/>
  <c r="H41"/>
  <c r="H40"/>
  <c r="H39"/>
  <c r="G38"/>
  <c r="F38"/>
  <c r="E38"/>
  <c r="H37"/>
  <c r="F35"/>
  <c r="E35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G8"/>
  <c r="F8"/>
  <c r="E8"/>
  <c r="H39" i="9"/>
  <c r="K36"/>
  <c r="L36"/>
  <c r="O46" i="7"/>
  <c r="J43"/>
  <c r="K43"/>
  <c r="L43" s="1"/>
  <c r="I43"/>
  <c r="M45"/>
  <c r="L45"/>
  <c r="P44"/>
  <c r="M44"/>
  <c r="L44"/>
  <c r="O43"/>
  <c r="O11" s="1"/>
  <c r="N43"/>
  <c r="N11" s="1"/>
  <c r="K9" i="42" l="1"/>
  <c r="L9"/>
  <c r="L8"/>
  <c r="K8"/>
  <c r="L10"/>
  <c r="K10"/>
  <c r="D146" i="8"/>
  <c r="E12"/>
  <c r="E146"/>
  <c r="F146" s="1"/>
  <c r="E158"/>
  <c r="D12"/>
  <c r="G35" i="31"/>
  <c r="H35" s="1"/>
  <c r="E157" i="8"/>
  <c r="H9" i="35"/>
  <c r="K9" s="1"/>
  <c r="I9"/>
  <c r="L9" s="1"/>
  <c r="J8"/>
  <c r="K8" s="1"/>
  <c r="K11"/>
  <c r="F148" i="8"/>
  <c r="D157"/>
  <c r="I8" i="35"/>
  <c r="J10"/>
  <c r="K10" s="1"/>
  <c r="L11"/>
  <c r="D158" i="8"/>
  <c r="I11" i="7"/>
  <c r="K70" i="32"/>
  <c r="K69" s="1"/>
  <c r="H11"/>
  <c r="H10" s="1"/>
  <c r="K62"/>
  <c r="J11"/>
  <c r="J8" s="1"/>
  <c r="L70"/>
  <c r="L69" s="1"/>
  <c r="I11"/>
  <c r="I8" s="1"/>
  <c r="L13"/>
  <c r="L12" s="1"/>
  <c r="I9"/>
  <c r="K63"/>
  <c r="K13"/>
  <c r="K12" s="1"/>
  <c r="H38" i="31"/>
  <c r="H8"/>
  <c r="M43" i="7"/>
  <c r="P43"/>
  <c r="P11" s="1"/>
  <c r="E156" i="8" l="1"/>
  <c r="L10" i="35"/>
  <c r="L8"/>
  <c r="I10" i="32"/>
  <c r="H9"/>
  <c r="H8"/>
  <c r="K8" s="1"/>
  <c r="J10"/>
  <c r="K10" s="1"/>
  <c r="L11"/>
  <c r="L8"/>
  <c r="K11"/>
  <c r="J9"/>
  <c r="K9" s="1"/>
  <c r="D211" i="8"/>
  <c r="E211"/>
  <c r="F213"/>
  <c r="L57" i="7"/>
  <c r="M57"/>
  <c r="L20"/>
  <c r="M20"/>
  <c r="L40"/>
  <c r="D131" i="8"/>
  <c r="F133"/>
  <c r="D116"/>
  <c r="D106"/>
  <c r="D101"/>
  <c r="D86"/>
  <c r="D31"/>
  <c r="D27"/>
  <c r="D16"/>
  <c r="D11" s="1"/>
  <c r="D228"/>
  <c r="D231"/>
  <c r="D236"/>
  <c r="D241"/>
  <c r="D246"/>
  <c r="E219"/>
  <c r="C75" i="25"/>
  <c r="G76"/>
  <c r="J38" i="9"/>
  <c r="I38"/>
  <c r="L40"/>
  <c r="K40"/>
  <c r="F211" i="8" l="1"/>
  <c r="L10" i="32"/>
  <c r="L9"/>
  <c r="F131" i="8"/>
  <c r="C79" i="25"/>
  <c r="C104"/>
  <c r="C108"/>
  <c r="C8"/>
  <c r="E8"/>
  <c r="E75"/>
  <c r="E79"/>
  <c r="E104"/>
  <c r="E108"/>
  <c r="D206" i="8"/>
  <c r="D196"/>
  <c r="D176"/>
  <c r="D171"/>
  <c r="D166"/>
  <c r="D161"/>
  <c r="D126"/>
  <c r="D91"/>
  <c r="D81"/>
  <c r="D76"/>
  <c r="D66"/>
  <c r="D41"/>
  <c r="D36"/>
  <c r="D26"/>
  <c r="D9"/>
  <c r="F155" l="1"/>
  <c r="E7" i="25"/>
  <c r="C7"/>
  <c r="H15" i="9"/>
  <c r="H14"/>
  <c r="H13"/>
  <c r="G8" i="25"/>
  <c r="G9"/>
  <c r="G10"/>
  <c r="G12"/>
  <c r="G13"/>
  <c r="G16"/>
  <c r="G19"/>
  <c r="G23"/>
  <c r="G26"/>
  <c r="G29"/>
  <c r="G32"/>
  <c r="G35"/>
  <c r="G38"/>
  <c r="G41"/>
  <c r="G43"/>
  <c r="G48"/>
  <c r="G52"/>
  <c r="G55"/>
  <c r="G58"/>
  <c r="G61"/>
  <c r="G64"/>
  <c r="G66"/>
  <c r="G71"/>
  <c r="G75"/>
  <c r="G77"/>
  <c r="G78"/>
  <c r="G79"/>
  <c r="G80"/>
  <c r="G81"/>
  <c r="G85"/>
  <c r="G87"/>
  <c r="G88"/>
  <c r="G90"/>
  <c r="G94"/>
  <c r="G98"/>
  <c r="G100"/>
  <c r="G103"/>
  <c r="G104"/>
  <c r="G105"/>
  <c r="G108"/>
  <c r="G109"/>
  <c r="G111"/>
  <c r="G115"/>
  <c r="G118"/>
  <c r="G122"/>
  <c r="D151" i="8"/>
  <c r="K39" i="9"/>
  <c r="E126" i="8"/>
  <c r="F126" s="1"/>
  <c r="E96"/>
  <c r="E26"/>
  <c r="F26" s="1"/>
  <c r="F57" i="23"/>
  <c r="G57"/>
  <c r="H57"/>
  <c r="I57"/>
  <c r="J57"/>
  <c r="K57"/>
  <c r="E57"/>
  <c r="F50"/>
  <c r="G50"/>
  <c r="H50"/>
  <c r="I50"/>
  <c r="J50"/>
  <c r="K50"/>
  <c r="E50"/>
  <c r="F36"/>
  <c r="G36"/>
  <c r="H36"/>
  <c r="I36"/>
  <c r="J36"/>
  <c r="K36"/>
  <c r="E36"/>
  <c r="I44" i="9"/>
  <c r="J44"/>
  <c r="K44" s="1"/>
  <c r="J43"/>
  <c r="K43" s="1"/>
  <c r="I43"/>
  <c r="L16"/>
  <c r="J11"/>
  <c r="J12" s="1"/>
  <c r="J12" i="23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7"/>
  <c r="J38"/>
  <c r="J39"/>
  <c r="J40"/>
  <c r="J41"/>
  <c r="J42"/>
  <c r="J43"/>
  <c r="J44"/>
  <c r="J45"/>
  <c r="J46"/>
  <c r="J47"/>
  <c r="J48"/>
  <c r="J49"/>
  <c r="J51"/>
  <c r="J52"/>
  <c r="J53"/>
  <c r="J54"/>
  <c r="J55"/>
  <c r="J56"/>
  <c r="J58"/>
  <c r="K58"/>
  <c r="K56"/>
  <c r="K55"/>
  <c r="K54"/>
  <c r="K53"/>
  <c r="K52"/>
  <c r="K51"/>
  <c r="K49"/>
  <c r="K48"/>
  <c r="K47"/>
  <c r="K46"/>
  <c r="K45"/>
  <c r="K44"/>
  <c r="K43"/>
  <c r="K42"/>
  <c r="K41"/>
  <c r="K40"/>
  <c r="K39"/>
  <c r="K38"/>
  <c r="K37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J11"/>
  <c r="M65" i="7"/>
  <c r="M64"/>
  <c r="M63"/>
  <c r="M62"/>
  <c r="M61"/>
  <c r="M59"/>
  <c r="M56"/>
  <c r="M55"/>
  <c r="M54"/>
  <c r="M53"/>
  <c r="M52"/>
  <c r="M51"/>
  <c r="M50"/>
  <c r="M49"/>
  <c r="M48"/>
  <c r="M47"/>
  <c r="M39"/>
  <c r="M38"/>
  <c r="M37"/>
  <c r="M36"/>
  <c r="M35"/>
  <c r="M34"/>
  <c r="M33"/>
  <c r="M30"/>
  <c r="M28"/>
  <c r="M27"/>
  <c r="M26"/>
  <c r="M24"/>
  <c r="M23"/>
  <c r="M22"/>
  <c r="M21"/>
  <c r="M19"/>
  <c r="M18"/>
  <c r="M16"/>
  <c r="M15"/>
  <c r="M14"/>
  <c r="M13"/>
  <c r="L65"/>
  <c r="L64"/>
  <c r="L63"/>
  <c r="L62"/>
  <c r="L61"/>
  <c r="L59"/>
  <c r="L56"/>
  <c r="L55"/>
  <c r="L54"/>
  <c r="L53"/>
  <c r="L52"/>
  <c r="L51"/>
  <c r="L50"/>
  <c r="L49"/>
  <c r="L48"/>
  <c r="L47"/>
  <c r="L39"/>
  <c r="L38"/>
  <c r="L37"/>
  <c r="L36"/>
  <c r="L35"/>
  <c r="L34"/>
  <c r="L33"/>
  <c r="L30"/>
  <c r="L29"/>
  <c r="L28"/>
  <c r="L27"/>
  <c r="L26"/>
  <c r="L24"/>
  <c r="L23"/>
  <c r="L22"/>
  <c r="L21"/>
  <c r="L19"/>
  <c r="L18"/>
  <c r="L16"/>
  <c r="L15"/>
  <c r="L14"/>
  <c r="L13"/>
  <c r="I12" i="9"/>
  <c r="I11" s="1"/>
  <c r="I58"/>
  <c r="I57" s="1"/>
  <c r="I55"/>
  <c r="I54" s="1"/>
  <c r="I37"/>
  <c r="J58" i="7"/>
  <c r="E251" i="8"/>
  <c r="F253"/>
  <c r="E246"/>
  <c r="F246" s="1"/>
  <c r="F248"/>
  <c r="E186"/>
  <c r="D186"/>
  <c r="D221"/>
  <c r="D201"/>
  <c r="E191"/>
  <c r="D191"/>
  <c r="D181"/>
  <c r="D121"/>
  <c r="D111"/>
  <c r="D96"/>
  <c r="E91"/>
  <c r="F91" s="1"/>
  <c r="E81"/>
  <c r="F81" s="1"/>
  <c r="E76"/>
  <c r="E71"/>
  <c r="F71" s="1"/>
  <c r="E66"/>
  <c r="F66" s="1"/>
  <c r="E61"/>
  <c r="E56"/>
  <c r="E51"/>
  <c r="F48"/>
  <c r="E20"/>
  <c r="E15"/>
  <c r="D15"/>
  <c r="F243"/>
  <c r="F238"/>
  <c r="F233"/>
  <c r="F224"/>
  <c r="F208"/>
  <c r="F203"/>
  <c r="F198"/>
  <c r="F193"/>
  <c r="F188"/>
  <c r="F183"/>
  <c r="F178"/>
  <c r="F172"/>
  <c r="F167"/>
  <c r="F162"/>
  <c r="F129"/>
  <c r="F122"/>
  <c r="F118"/>
  <c r="F113"/>
  <c r="F108"/>
  <c r="F103"/>
  <c r="F98"/>
  <c r="F78"/>
  <c r="F76"/>
  <c r="F73"/>
  <c r="F68"/>
  <c r="F63"/>
  <c r="F58"/>
  <c r="F53"/>
  <c r="F43"/>
  <c r="F38"/>
  <c r="F33"/>
  <c r="F27"/>
  <c r="F21"/>
  <c r="F16"/>
  <c r="K21" i="9"/>
  <c r="L63"/>
  <c r="L62"/>
  <c r="L61"/>
  <c r="L60"/>
  <c r="L59"/>
  <c r="L52"/>
  <c r="L50"/>
  <c r="L48"/>
  <c r="L46"/>
  <c r="L45"/>
  <c r="L35"/>
  <c r="L33"/>
  <c r="L31"/>
  <c r="L28"/>
  <c r="L26"/>
  <c r="L25"/>
  <c r="L24"/>
  <c r="L23"/>
  <c r="L22"/>
  <c r="L21"/>
  <c r="L19"/>
  <c r="K63"/>
  <c r="K62"/>
  <c r="K61"/>
  <c r="K60"/>
  <c r="K59"/>
  <c r="K56"/>
  <c r="K52"/>
  <c r="K51"/>
  <c r="K50"/>
  <c r="K49"/>
  <c r="K48"/>
  <c r="K47"/>
  <c r="K46"/>
  <c r="K45"/>
  <c r="K35"/>
  <c r="K34"/>
  <c r="K33"/>
  <c r="K32"/>
  <c r="K31"/>
  <c r="K30"/>
  <c r="K29"/>
  <c r="K28"/>
  <c r="K27"/>
  <c r="K26"/>
  <c r="K25"/>
  <c r="K24"/>
  <c r="K23"/>
  <c r="K22"/>
  <c r="K20"/>
  <c r="K19"/>
  <c r="K17"/>
  <c r="L18"/>
  <c r="K18"/>
  <c r="L17"/>
  <c r="K16"/>
  <c r="K60" i="7"/>
  <c r="J60"/>
  <c r="E13" i="8"/>
  <c r="E10" s="1"/>
  <c r="E159"/>
  <c r="E227"/>
  <c r="E228"/>
  <c r="E229"/>
  <c r="E241"/>
  <c r="F241" s="1"/>
  <c r="E236"/>
  <c r="F236" s="1"/>
  <c r="E231"/>
  <c r="F231" s="1"/>
  <c r="E221"/>
  <c r="E176"/>
  <c r="F176" s="1"/>
  <c r="E181"/>
  <c r="E196"/>
  <c r="F196" s="1"/>
  <c r="E201"/>
  <c r="E206"/>
  <c r="F206" s="1"/>
  <c r="E161"/>
  <c r="F161" s="1"/>
  <c r="E166"/>
  <c r="F166" s="1"/>
  <c r="E171"/>
  <c r="F171" s="1"/>
  <c r="E101"/>
  <c r="F101" s="1"/>
  <c r="E106"/>
  <c r="F106" s="1"/>
  <c r="E111"/>
  <c r="E116"/>
  <c r="F116" s="1"/>
  <c r="E121"/>
  <c r="F121" s="1"/>
  <c r="E31"/>
  <c r="F31" s="1"/>
  <c r="E36"/>
  <c r="F36" s="1"/>
  <c r="E41"/>
  <c r="F41" s="1"/>
  <c r="E46"/>
  <c r="F46" s="1"/>
  <c r="J37" i="9"/>
  <c r="J55"/>
  <c r="J54" s="1"/>
  <c r="J58"/>
  <c r="J57" s="1"/>
  <c r="K58" i="7"/>
  <c r="K11" s="1"/>
  <c r="D229" i="8"/>
  <c r="D227"/>
  <c r="D20"/>
  <c r="F83"/>
  <c r="I58" i="7"/>
  <c r="L20" i="9"/>
  <c r="L29"/>
  <c r="L30"/>
  <c r="L32"/>
  <c r="L34"/>
  <c r="L39"/>
  <c r="L47"/>
  <c r="L49"/>
  <c r="L51"/>
  <c r="L56"/>
  <c r="F186" i="8" l="1"/>
  <c r="F111"/>
  <c r="J11" i="7"/>
  <c r="F181" i="8"/>
  <c r="F201"/>
  <c r="F96"/>
  <c r="L13" i="9"/>
  <c r="K15"/>
  <c r="L14"/>
  <c r="L15"/>
  <c r="I42"/>
  <c r="I41" s="1"/>
  <c r="J42"/>
  <c r="J41" s="1"/>
  <c r="L44"/>
  <c r="L58" i="7"/>
  <c r="E9" i="8"/>
  <c r="F9" s="1"/>
  <c r="E151"/>
  <c r="F151" s="1"/>
  <c r="K14" i="9"/>
  <c r="L43"/>
  <c r="G7" i="25"/>
  <c r="K13" i="9"/>
  <c r="F191" i="8"/>
  <c r="D156"/>
  <c r="L46" i="7"/>
  <c r="H12" i="9"/>
  <c r="K12" s="1"/>
  <c r="E6" i="8"/>
  <c r="H42" i="9"/>
  <c r="H41" s="1"/>
  <c r="I10"/>
  <c r="I9" s="1"/>
  <c r="I8" s="1"/>
  <c r="I7" s="1"/>
  <c r="M58" i="7"/>
  <c r="M60"/>
  <c r="M46"/>
  <c r="M12"/>
  <c r="F221" i="8"/>
  <c r="F157"/>
  <c r="F158"/>
  <c r="F20"/>
  <c r="F251"/>
  <c r="F15"/>
  <c r="F228"/>
  <c r="E216"/>
  <c r="F153"/>
  <c r="F150"/>
  <c r="E226"/>
  <c r="F219"/>
  <c r="E7"/>
  <c r="L12" i="9"/>
  <c r="O12" i="7"/>
  <c r="J10" i="9"/>
  <c r="J9" s="1"/>
  <c r="J8" s="1"/>
  <c r="J7" s="1"/>
  <c r="D226" i="8"/>
  <c r="D216"/>
  <c r="D230"/>
  <c r="D13"/>
  <c r="D8" s="1"/>
  <c r="D10"/>
  <c r="H38" i="9"/>
  <c r="K38" s="1"/>
  <c r="H55"/>
  <c r="K55" s="1"/>
  <c r="H58"/>
  <c r="K58" s="1"/>
  <c r="D6" i="8" l="1"/>
  <c r="L41" i="9"/>
  <c r="L42"/>
  <c r="K41"/>
  <c r="F156" i="8"/>
  <c r="K42" i="9"/>
  <c r="F216" i="8"/>
  <c r="E8"/>
  <c r="F8" s="1"/>
  <c r="F13"/>
  <c r="F226"/>
  <c r="F11"/>
  <c r="H57" i="9"/>
  <c r="K57" s="1"/>
  <c r="L58"/>
  <c r="H11"/>
  <c r="K11" s="1"/>
  <c r="H54"/>
  <c r="K54" s="1"/>
  <c r="L55"/>
  <c r="H37"/>
  <c r="K37" s="1"/>
  <c r="L38"/>
  <c r="E5" i="8" l="1"/>
  <c r="F6"/>
  <c r="L57" i="9"/>
  <c r="L37"/>
  <c r="L54"/>
  <c r="H10"/>
  <c r="K10" s="1"/>
  <c r="L11"/>
  <c r="F93" i="8"/>
  <c r="D61"/>
  <c r="F61" s="1"/>
  <c r="D56"/>
  <c r="F56" s="1"/>
  <c r="D51"/>
  <c r="F51" s="1"/>
  <c r="I60" i="7"/>
  <c r="L60" s="1"/>
  <c r="L12" l="1"/>
  <c r="L11"/>
  <c r="H9" i="9"/>
  <c r="K9" s="1"/>
  <c r="L10"/>
  <c r="D7" i="8" l="1"/>
  <c r="F12"/>
  <c r="M11" i="7"/>
  <c r="F10" i="8"/>
  <c r="H8" i="9"/>
  <c r="K8" s="1"/>
  <c r="L9"/>
  <c r="F7" i="8" l="1"/>
  <c r="D5"/>
  <c r="F5" s="1"/>
  <c r="H7" i="9"/>
  <c r="K7" s="1"/>
  <c r="L8"/>
  <c r="J207" i="2"/>
  <c r="J209"/>
  <c r="I209"/>
  <c r="I207" s="1"/>
  <c r="H207"/>
  <c r="H209"/>
  <c r="H9" s="1"/>
  <c r="G209"/>
  <c r="G207" s="1"/>
  <c r="F209"/>
  <c r="F207" s="1"/>
  <c r="E209"/>
  <c r="H12"/>
  <c r="K12" s="1"/>
  <c r="K234"/>
  <c r="K229"/>
  <c r="K224"/>
  <c r="K219"/>
  <c r="K214"/>
  <c r="K205"/>
  <c r="K200"/>
  <c r="K189"/>
  <c r="K184"/>
  <c r="K179"/>
  <c r="K174"/>
  <c r="K169"/>
  <c r="K164"/>
  <c r="K159"/>
  <c r="K153"/>
  <c r="K148"/>
  <c r="K143"/>
  <c r="K123"/>
  <c r="K119"/>
  <c r="K114"/>
  <c r="K109"/>
  <c r="K104"/>
  <c r="K99"/>
  <c r="K94"/>
  <c r="K89"/>
  <c r="K84"/>
  <c r="K79"/>
  <c r="K74"/>
  <c r="K69"/>
  <c r="K64"/>
  <c r="K59"/>
  <c r="K49"/>
  <c r="K54"/>
  <c r="K44"/>
  <c r="K39"/>
  <c r="K34"/>
  <c r="K28"/>
  <c r="K23"/>
  <c r="K18"/>
  <c r="K138"/>
  <c r="K137"/>
  <c r="K127"/>
  <c r="M128" s="1"/>
  <c r="G14"/>
  <c r="K14" s="1"/>
  <c r="G139"/>
  <c r="G13"/>
  <c r="G8" s="1"/>
  <c r="F139"/>
  <c r="F129"/>
  <c r="F13"/>
  <c r="F8" s="1"/>
  <c r="J9"/>
  <c r="I9"/>
  <c r="D9"/>
  <c r="D10"/>
  <c r="J8"/>
  <c r="I8"/>
  <c r="H8"/>
  <c r="D8"/>
  <c r="E139"/>
  <c r="E13"/>
  <c r="K13" s="1"/>
  <c r="J192"/>
  <c r="G192"/>
  <c r="F192"/>
  <c r="F10" s="1"/>
  <c r="G10" s="1"/>
  <c r="H10" s="1"/>
  <c r="I10" s="1"/>
  <c r="J10" s="1"/>
  <c r="J195"/>
  <c r="I195"/>
  <c r="I192" s="1"/>
  <c r="H195"/>
  <c r="H192" s="1"/>
  <c r="G195"/>
  <c r="F195"/>
  <c r="E195"/>
  <c r="E192" s="1"/>
  <c r="E8" i="1"/>
  <c r="E134"/>
  <c r="E9" s="1"/>
  <c r="E135"/>
  <c r="F187"/>
  <c r="G187" s="1"/>
  <c r="H187" s="1"/>
  <c r="I187" s="1"/>
  <c r="J187" s="1"/>
  <c r="E187"/>
  <c r="E10" s="1"/>
  <c r="F9" i="2" l="1"/>
  <c r="L12"/>
  <c r="K139"/>
  <c r="E8"/>
  <c r="K8" s="1"/>
  <c r="D7"/>
  <c r="K5" i="1"/>
  <c r="L7" i="9"/>
  <c r="E10" i="2"/>
  <c r="K10" s="1"/>
  <c r="K192"/>
  <c r="E9"/>
  <c r="J7"/>
  <c r="E7" i="1"/>
  <c r="E207" i="2"/>
  <c r="K207" s="1"/>
  <c r="F7"/>
  <c r="I7"/>
  <c r="H7"/>
  <c r="G9"/>
  <c r="G7" s="1"/>
  <c r="E7" l="1"/>
  <c r="K7"/>
  <c r="K9"/>
  <c r="L7" s="1"/>
  <c r="M7" s="1"/>
</calcChain>
</file>

<file path=xl/sharedStrings.xml><?xml version="1.0" encoding="utf-8"?>
<sst xmlns="http://schemas.openxmlformats.org/spreadsheetml/2006/main" count="8041" uniqueCount="1794">
  <si>
    <t>Статус</t>
  </si>
  <si>
    <t>Наименование муниципальной программы, подпрограммы, основные мероприятия</t>
  </si>
  <si>
    <t>Объем финансирования, источники финансирования</t>
  </si>
  <si>
    <t>Оценки расходов (тыс.руб.)</t>
  </si>
  <si>
    <t xml:space="preserve">Текущий год </t>
  </si>
  <si>
    <t>Очередной</t>
  </si>
  <si>
    <t xml:space="preserve"> год</t>
  </si>
  <si>
    <t xml:space="preserve">Первый  год  </t>
  </si>
  <si>
    <t>планового  периода</t>
  </si>
  <si>
    <t>Второй  год планового</t>
  </si>
  <si>
    <t xml:space="preserve"> периода</t>
  </si>
  <si>
    <t>Третий</t>
  </si>
  <si>
    <t>год</t>
  </si>
  <si>
    <t>планового периода</t>
  </si>
  <si>
    <t xml:space="preserve">Четвертый </t>
  </si>
  <si>
    <t xml:space="preserve">Пятый </t>
  </si>
  <si>
    <t>Муниципальная программа</t>
  </si>
  <si>
    <t>Социальная поддержка граждан на территории Белгородского района на 2015 – 2020 годы</t>
  </si>
  <si>
    <t>Всего</t>
  </si>
  <si>
    <t>Федеральный бюджет</t>
  </si>
  <si>
    <t>Областной бюджет</t>
  </si>
  <si>
    <t>Муниципальный бюджет</t>
  </si>
  <si>
    <t>Иные источники (внебюджет)</t>
  </si>
  <si>
    <t>Подпрограмма 1</t>
  </si>
  <si>
    <t>Развитие    мер     социальной</t>
  </si>
  <si>
    <t>поддержки отдельных категорий граждан</t>
  </si>
  <si>
    <t>Основное мероприятие 1.1</t>
  </si>
  <si>
    <t>Оплата ежегодной денежной выплаты гражданам, награжденным знаком "Почетный донор СССР", "Почетный донор России" годы"(211)</t>
  </si>
  <si>
    <t>Основное мероприятие 1.2</t>
  </si>
  <si>
    <t>Оплата жилищно-коммунальных услуг отдельным категориям граждан  (21501, 21502, 21503)</t>
  </si>
  <si>
    <t>165 703,00</t>
  </si>
  <si>
    <t>170 674,00 </t>
  </si>
  <si>
    <t>175 794,00</t>
  </si>
  <si>
    <t>Основное мероприятие 1.3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</si>
  <si>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(180)</t>
  </si>
  <si>
    <t>Основное мероприятие 1.4</t>
  </si>
  <si>
    <t>Предоставление гражданам адресных субсидий на оплату жилого помещения и коммунальных услуг  (7151)</t>
  </si>
  <si>
    <t>Основное мероприятие 1.5</t>
  </si>
  <si>
    <t>Социальная поддержка Героев Социалистического труда и полных кавалеров ордена Славы  (7198)</t>
  </si>
  <si>
    <t>Основное мероприятие 1.6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</si>
  <si>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</si>
  <si>
    <t>Основное мероприятие 1.7</t>
  </si>
  <si>
    <t>Выплата пособий малоимущим гражданам и гражданам, оказавшимся в тяжелой жизненной ситуации (7231)</t>
  </si>
  <si>
    <t>Основное мероприятие 1.8</t>
  </si>
  <si>
    <t>Выплата пособия лицам, которым присвоено звание "Почетный гражданин Белгородской области" (7235)</t>
  </si>
  <si>
    <t>Основное мероприятие 1.9</t>
  </si>
  <si>
    <t>Выплата субсидий ветеранам боевых действий и другим категориям военнослужащих (7236)</t>
  </si>
  <si>
    <t>Основное мероприятие 1.10</t>
  </si>
  <si>
    <t>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</si>
  <si>
    <t>Основное мероприятие 1.11</t>
  </si>
  <si>
    <t>Выплату ежемесячных пособий лицам, привлекавшимся органами местной власти к разминированию территорий и объектов в период 1943- 1950г.   (7238)</t>
  </si>
  <si>
    <t>Основное мероприятие 1.12</t>
  </si>
  <si>
    <t>Оплата ежемесячных денежных выплат ветеранам труда, ветеранам военной службы  (7241)</t>
  </si>
  <si>
    <t>Основное мероприятие 1.13</t>
  </si>
  <si>
    <t>Оплата ежемесячных денежных выплат труженикам тыла (7242)</t>
  </si>
  <si>
    <t>Основное мероприятие 1.14</t>
  </si>
  <si>
    <t>Оплата ежемесячных денежных выплат реабилитированным лицам (7243)</t>
  </si>
  <si>
    <t>Основное мероприятие 1.15</t>
  </si>
  <si>
    <t>Оплата ежемесячных денежных выплат лицам, признанным пострадавшими от политических репрессий (7244)</t>
  </si>
  <si>
    <t>Основное мероприятие 1.16</t>
  </si>
  <si>
    <t>Оплата ежемесячных денежных выплат лицам, родившимся в период с 22 июня 1923 года по 3 сентября 1945 года (Дети войны) (7245)</t>
  </si>
  <si>
    <t>Основное мероприятие 1.17</t>
  </si>
  <si>
    <t>Выплата ежемесячных денежных компенсаций расходов по оплате жилищно-коммунальных услуг ветеранам труда (7251)</t>
  </si>
  <si>
    <t>Основное мероприятие 1.18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</si>
  <si>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</si>
  <si>
    <t>Основное мероприятие 1.19</t>
  </si>
  <si>
    <t>Выплата ежемесячных денежных компенсаций расходов по оплате жилищно-коммунальных услуг многодетным (7253)</t>
  </si>
  <si>
    <t>Основное мероприятие 1.20</t>
  </si>
  <si>
    <t>Выплата ежемесячных денежных компенсаций расходов по оплате жилищно-коммунальных услуг иным категориям граждан (7254)</t>
  </si>
  <si>
    <t>Основное мероприятие 1.21</t>
  </si>
  <si>
    <t>Предоставление материальной и иной помощи для погребения (7262)</t>
  </si>
  <si>
    <t>Подпрограмма 2</t>
  </si>
  <si>
    <t>Модернизация    и      развитие</t>
  </si>
  <si>
    <t>социального обслуживания населения</t>
  </si>
  <si>
    <t>Основное мероприятие 2.1</t>
  </si>
  <si>
    <t>социального обслуживания населения(7159)</t>
  </si>
  <si>
    <t>Подпрограмма 3</t>
  </si>
  <si>
    <t>Социальная поддержка семьи и детства</t>
  </si>
  <si>
    <t>Основное мероприятие 3.1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</si>
  <si>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</si>
  <si>
    <t>Основное мероприятие 3.2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</si>
  <si>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(19301- 5383)</t>
  </si>
  <si>
    <t>Основное мероприятие 3.3</t>
  </si>
  <si>
    <t>Пособия при всех формах устройства детей, лишенных родительского попечения (5260)</t>
  </si>
  <si>
    <t>Основное мероприятие 3.4</t>
  </si>
  <si>
    <t>Материнский капитал(7300)</t>
  </si>
  <si>
    <t>Основное мероприятие 3.5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</si>
  <si>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(7285)</t>
  </si>
  <si>
    <t>Основное мероприятие 3.6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</si>
  <si>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 (7084)</t>
  </si>
  <si>
    <t>Основное мероприятие 3.8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</si>
  <si>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</si>
  <si>
    <t>Основное мероприятие 3.9</t>
  </si>
  <si>
    <t>Осуществление мер по социальной защите граждан, являющихся усыновителями  (7286)</t>
  </si>
  <si>
    <t>Основное мероприятие 3.10</t>
  </si>
  <si>
    <t>Содержание ребенка в семье опекуна и приемной семье, а также вознаграждение, причитающееся приемному родителю  (7287)</t>
  </si>
  <si>
    <t>Основное мероприятие 3.11</t>
  </si>
  <si>
    <t>Осуществление мер социальной защиты многодетных семей (7288)</t>
  </si>
  <si>
    <t>Подпрограмма 4</t>
  </si>
  <si>
    <t>Повышение эффективности муниципальной поддержки социально ориентированных некоммерческих организаций муниципальной программы</t>
  </si>
  <si>
    <t>Основное мероприятие 4.1</t>
  </si>
  <si>
    <t>Субсидии на мероприятия по поддержке социально ориентированных некоммерческих организаций (0)(0342056)</t>
  </si>
  <si>
    <t>Подпрограмма 5</t>
  </si>
  <si>
    <t>Обеспечение реализации муниципальной  программы</t>
  </si>
  <si>
    <t>Основное мероприятие 5.1</t>
  </si>
  <si>
    <t>Организация предоставления отдельных мер социальной защиты населения  (7123)</t>
  </si>
  <si>
    <t>Основное мероприятие 5.2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</si>
  <si>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</si>
  <si>
    <t>Основное мероприятие 5.3</t>
  </si>
  <si>
    <t>Осуществление деятельности по опеке и попечительства в отношении совершеннолетних лиц (7125)</t>
  </si>
  <si>
    <t>Основное мероприятие 5.4</t>
  </si>
  <si>
    <t>Организация предоставления ежемесячных денежных компенсаций расходов по оплате жилищно-коммунальных услуг (7126)</t>
  </si>
  <si>
    <t>Предоставление материальной и иной помощи для погребения в рамках подпрограммы "Реализация полномочий (7127)</t>
  </si>
  <si>
    <t>Основное мероприятие 1.22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</si>
  <si>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</si>
  <si>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Основное мероприятие 4.2</t>
  </si>
  <si>
    <t>Выплата муниципальной доплаты к пенсии в рамках подпрограммы "Развитие мер социальной поддержки отдельных категорий граждан"</t>
  </si>
  <si>
    <t>Основное мероприятие 5.6</t>
  </si>
  <si>
    <r>
      <t>Иные источники (внебюджет)</t>
    </r>
    <r>
      <rPr>
        <sz val="9"/>
        <color rgb="FFFF0000"/>
        <rFont val="Times New Roman"/>
        <family val="1"/>
        <charset val="204"/>
      </rPr>
      <t xml:space="preserve"> </t>
    </r>
  </si>
  <si>
    <t xml:space="preserve">                                                            </t>
  </si>
  <si>
    <t>Субсидии на мероприятия по поддержке социально ориентированных некоммерческих организаций (0)(0352021)</t>
  </si>
  <si>
    <t>Итого</t>
  </si>
  <si>
    <t>ФОРМЫ</t>
  </si>
  <si>
    <t>№ п/п</t>
  </si>
  <si>
    <t>Наименование муниципальной программы, подпрограммы, основного мероприятия, мероприятия</t>
  </si>
  <si>
    <t>Ответственный исполнитель,</t>
  </si>
  <si>
    <t>соисполнитель, участник</t>
  </si>
  <si>
    <t>Плановый срок реализации мероприятия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</si>
  <si>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</si>
  <si>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</si>
  <si>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</si>
  <si>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дата начала</t>
  </si>
  <si>
    <t>дата окончания</t>
  </si>
  <si>
    <t>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</si>
  <si>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</si>
  <si>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</si>
  <si>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</si>
  <si>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</si>
  <si>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</si>
  <si>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откло-нение, %,</t>
  </si>
  <si>
    <t>представления ответственным исполнителям муниципальных программ информации в рамках обеспечения мониторинга муниципальных программ</t>
  </si>
  <si>
    <t>Х</t>
  </si>
  <si>
    <t>1.1.</t>
  </si>
  <si>
    <t>кассовый   план, тыс. рублей</t>
  </si>
  <si>
    <t>х</t>
  </si>
  <si>
    <t>1.2.</t>
  </si>
  <si>
    <t>1.3.</t>
  </si>
  <si>
    <t xml:space="preserve">УСЗН Белгородского района </t>
  </si>
  <si>
    <t>1.4.</t>
  </si>
  <si>
    <t>1.5.</t>
  </si>
  <si>
    <t>№</t>
  </si>
  <si>
    <t>п/п</t>
  </si>
  <si>
    <t>Наименование целевого показателя</t>
  </si>
  <si>
    <t>Ед.изм.</t>
  </si>
  <si>
    <t xml:space="preserve">Значение целевого показателя </t>
  </si>
  <si>
    <t xml:space="preserve">Обоснование отклонения фактического от планового значения </t>
  </si>
  <si>
    <t>план</t>
  </si>
  <si>
    <t>факт</t>
  </si>
  <si>
    <t>отклонение, %</t>
  </si>
  <si>
    <t xml:space="preserve">№ 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</si>
  <si>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</si>
  <si>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</si>
  <si>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План, тыс.рублей</t>
  </si>
  <si>
    <t>Кассовый расход, тыс.рублей</t>
  </si>
  <si>
    <t>Отклонение %</t>
  </si>
  <si>
    <t>1.</t>
  </si>
  <si>
    <t>1.3.1.</t>
  </si>
  <si>
    <t>1.3.2.</t>
  </si>
  <si>
    <t>1.4.1.</t>
  </si>
  <si>
    <t>1.5.1.</t>
  </si>
  <si>
    <t>1.5.2.</t>
  </si>
  <si>
    <t>1.5.3.</t>
  </si>
  <si>
    <t>1.5.4.</t>
  </si>
  <si>
    <t>1.5.5.</t>
  </si>
  <si>
    <t>1.2.1.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</si>
  <si>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</si>
  <si>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</si>
  <si>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</si>
  <si>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</si>
  <si>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</si>
  <si>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</si>
  <si>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</si>
  <si>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</si>
  <si>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</si>
  <si>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</si>
  <si>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</si>
  <si>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</si>
  <si>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</si>
  <si>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</si>
  <si>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</si>
  <si>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</si>
  <si>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</si>
  <si>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</si>
  <si>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</si>
  <si>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</si>
  <si>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</si>
  <si>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</si>
  <si>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</si>
  <si>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соисполнители, участники</t>
  </si>
  <si>
    <t>Код бюджетной классификации</t>
  </si>
  <si>
    <t>Расходы областного бюджета</t>
  </si>
  <si>
    <t>ГРБС</t>
  </si>
  <si>
    <t>Рз</t>
  </si>
  <si>
    <t>Пр</t>
  </si>
  <si>
    <t>ЦСР</t>
  </si>
  <si>
    <t>ВР</t>
  </si>
  <si>
    <t>кассовый план, тыс. рублей</t>
  </si>
  <si>
    <t>всего, в том числе:</t>
  </si>
  <si>
    <t>Управление социальной защиты населения администрации Белгородского района</t>
  </si>
  <si>
    <r>
      <rPr>
        <sz val="9"/>
        <color rgb="FFFF0000"/>
        <rFont val="Times New Roman"/>
        <family val="1"/>
        <charset val="204"/>
      </rPr>
      <t>Участник</t>
    </r>
    <r>
      <rPr>
        <sz val="9"/>
        <color theme="1"/>
        <rFont val="Times New Roman"/>
        <family val="1"/>
        <charset val="204"/>
      </rPr>
      <t>, всего - Управление социальной защиты населения администрации Белгородского района</t>
    </r>
  </si>
  <si>
    <r>
      <rPr>
        <sz val="9"/>
        <color rgb="FFFF0000"/>
        <rFont val="Times New Roman"/>
        <family val="1"/>
        <charset val="204"/>
      </rPr>
      <t>Соисполнитель</t>
    </r>
    <r>
      <rPr>
        <sz val="9"/>
        <color theme="1"/>
        <rFont val="Times New Roman"/>
        <family val="1"/>
        <charset val="204"/>
      </rPr>
      <t xml:space="preserve"> - Управление социальной защиты населения администрации Белгородского района</t>
    </r>
  </si>
  <si>
    <t>ответственный исполнитель подпрограммы, всего - Управление социальной защиты населения администрации Белгородского района</t>
  </si>
  <si>
    <t>03 1 5220</t>
  </si>
  <si>
    <t>03 1 5250</t>
  </si>
  <si>
    <t>03 1 5280</t>
  </si>
  <si>
    <t>03 1 7151</t>
  </si>
  <si>
    <t>03 1 7198</t>
  </si>
  <si>
    <t>03 1 7199</t>
  </si>
  <si>
    <t>03 1 7231</t>
  </si>
  <si>
    <t>03 1 7235</t>
  </si>
  <si>
    <t>03 1 7236</t>
  </si>
  <si>
    <t>03 1 7237</t>
  </si>
  <si>
    <t>03 1 7238</t>
  </si>
  <si>
    <t>03 1 7241</t>
  </si>
  <si>
    <t>03 1 7242</t>
  </si>
  <si>
    <t>03 1 7243</t>
  </si>
  <si>
    <t>03 1 7244</t>
  </si>
  <si>
    <t>03 1 7245</t>
  </si>
  <si>
    <t>03 1 7251</t>
  </si>
  <si>
    <t>03 1 7252</t>
  </si>
  <si>
    <t>03 1 7253</t>
  </si>
  <si>
    <t>03 1 7254</t>
  </si>
  <si>
    <t>03 1 7262</t>
  </si>
  <si>
    <t>03 1 5137</t>
  </si>
  <si>
    <t>03 2 7159</t>
  </si>
  <si>
    <t>03 3 5381</t>
  </si>
  <si>
    <t>03 3 5383</t>
  </si>
  <si>
    <t>03 3 5260</t>
  </si>
  <si>
    <t>03 3 7300</t>
  </si>
  <si>
    <t>03 3 7285</t>
  </si>
  <si>
    <t>03 3 7084</t>
  </si>
  <si>
    <t>03 3 7137</t>
  </si>
  <si>
    <t>03 3 7286</t>
  </si>
  <si>
    <t>03 3 7287</t>
  </si>
  <si>
    <t>03 3 7288</t>
  </si>
  <si>
    <t>03 5 2021</t>
  </si>
  <si>
    <t>03 1 1261</t>
  </si>
  <si>
    <t>03 4 7123</t>
  </si>
  <si>
    <t>03 4 7124</t>
  </si>
  <si>
    <t>03 4 7125</t>
  </si>
  <si>
    <t>03 4 7127</t>
  </si>
  <si>
    <t>Участник, всего - Управление социальной защиты населения администрации Белгородского района</t>
  </si>
  <si>
    <t>ВСЕГО,в том числе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</si>
  <si>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</si>
  <si>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</si>
  <si>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</si>
  <si>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</si>
  <si>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</si>
  <si>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</si>
  <si>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</si>
  <si>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</si>
  <si>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тыс. руб</t>
  </si>
  <si>
    <t xml:space="preserve"> на 01.01.2015 г.</t>
  </si>
  <si>
    <t>Дата печати 24.03.2015 (17:07:53)</t>
  </si>
  <si>
    <t>Бюджет: Бюджет муниципального района "Белгородский район"</t>
  </si>
  <si>
    <t>Бланк расходов: УСЗН администрации Белгородского района_1, УСЗН администрации Белгородского района_2</t>
  </si>
  <si>
    <t>руб.</t>
  </si>
  <si>
    <t>КФСР</t>
  </si>
  <si>
    <t>КЦСР</t>
  </si>
  <si>
    <t>Расход по ЛС</t>
  </si>
  <si>
    <t>Ассигнования 2014  год</t>
  </si>
  <si>
    <t>1</t>
  </si>
  <si>
    <t>1003</t>
  </si>
  <si>
    <t>0315220</t>
  </si>
  <si>
    <t>2</t>
  </si>
  <si>
    <t>0315250</t>
  </si>
  <si>
    <t>3</t>
  </si>
  <si>
    <t>0315280</t>
  </si>
  <si>
    <t>4</t>
  </si>
  <si>
    <t>0317151</t>
  </si>
  <si>
    <t>5</t>
  </si>
  <si>
    <t>0317198</t>
  </si>
  <si>
    <t>6</t>
  </si>
  <si>
    <t>0317199</t>
  </si>
  <si>
    <t>7</t>
  </si>
  <si>
    <t>0317231</t>
  </si>
  <si>
    <t>8</t>
  </si>
  <si>
    <t>0317235</t>
  </si>
  <si>
    <t>9</t>
  </si>
  <si>
    <t>0317236</t>
  </si>
  <si>
    <t>10</t>
  </si>
  <si>
    <t>0317237</t>
  </si>
  <si>
    <t>11</t>
  </si>
  <si>
    <t>0317238</t>
  </si>
  <si>
    <t>12</t>
  </si>
  <si>
    <t>0317241</t>
  </si>
  <si>
    <t>13</t>
  </si>
  <si>
    <t>0317242</t>
  </si>
  <si>
    <t>14</t>
  </si>
  <si>
    <t>0317243</t>
  </si>
  <si>
    <t>15</t>
  </si>
  <si>
    <t>0317244</t>
  </si>
  <si>
    <t>16</t>
  </si>
  <si>
    <t>0317245</t>
  </si>
  <si>
    <t>17</t>
  </si>
  <si>
    <t>0317251</t>
  </si>
  <si>
    <t>18</t>
  </si>
  <si>
    <t>0317252</t>
  </si>
  <si>
    <t>19</t>
  </si>
  <si>
    <t>0317253</t>
  </si>
  <si>
    <t>20</t>
  </si>
  <si>
    <t>0317254</t>
  </si>
  <si>
    <t>21</t>
  </si>
  <si>
    <t>0317262</t>
  </si>
  <si>
    <t>22</t>
  </si>
  <si>
    <t>0335381</t>
  </si>
  <si>
    <t>23</t>
  </si>
  <si>
    <t>0335383</t>
  </si>
  <si>
    <t>24</t>
  </si>
  <si>
    <t>0337285</t>
  </si>
  <si>
    <t>25</t>
  </si>
  <si>
    <t>0337288</t>
  </si>
  <si>
    <t>26</t>
  </si>
  <si>
    <t>9991010</t>
  </si>
  <si>
    <t>27</t>
  </si>
  <si>
    <t>9995198</t>
  </si>
  <si>
    <t>28</t>
  </si>
  <si>
    <t>9995225</t>
  </si>
  <si>
    <t>29</t>
  </si>
  <si>
    <t>1004</t>
  </si>
  <si>
    <t>0335084</t>
  </si>
  <si>
    <t>30</t>
  </si>
  <si>
    <t>0335260</t>
  </si>
  <si>
    <t>31</t>
  </si>
  <si>
    <t>0337084</t>
  </si>
  <si>
    <t>32</t>
  </si>
  <si>
    <t>0337137</t>
  </si>
  <si>
    <t>33</t>
  </si>
  <si>
    <t>0337286</t>
  </si>
  <si>
    <t>34</t>
  </si>
  <si>
    <t>0337287</t>
  </si>
  <si>
    <t>Комитет финансов и бюджетной политики администрации Белгородского района</t>
  </si>
  <si>
    <t>(наименование органа, исполняющего бюджет)</t>
  </si>
  <si>
    <t>1006</t>
  </si>
  <si>
    <t>0315209</t>
  </si>
  <si>
    <t>0342056</t>
  </si>
  <si>
    <t>0347123</t>
  </si>
  <si>
    <t>0347124</t>
  </si>
  <si>
    <t>0347125</t>
  </si>
  <si>
    <t>0347126</t>
  </si>
  <si>
    <t>0347127</t>
  </si>
  <si>
    <t>Дата печати 24.03.2015 (17:53:58)</t>
  </si>
  <si>
    <t>Бланк расходов: УСЗН администрации Белгородского района (отраслевая), УСЗН администрации Белгородского района_1, УСЗН администрации Белгородского района_2, УСЗН администрации Белгородского района( обслуживание на дому), УСЗН администрации Белгородского района (Бухгалтерия), МКУ "УСЗН" администрации Белгородского района (аппарат</t>
  </si>
  <si>
    <t>Бюджетополучатель: Управление социальной защиты населения администрации Белгородского района</t>
  </si>
  <si>
    <t>1001</t>
  </si>
  <si>
    <t>0311261</t>
  </si>
  <si>
    <t>1002</t>
  </si>
  <si>
    <t>0327159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</si>
  <si>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</si>
  <si>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</si>
  <si>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</si>
  <si>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</si>
  <si>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</si>
  <si>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</si>
  <si>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</si>
  <si>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</si>
  <si>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</si>
  <si>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Начальник управления </t>
  </si>
  <si>
    <t>О.В.Люлина</t>
  </si>
  <si>
    <t xml:space="preserve">Главный бухгалтер </t>
  </si>
  <si>
    <t xml:space="preserve">Л.Н.Ефимцова </t>
  </si>
  <si>
    <t>1.2.2.</t>
  </si>
  <si>
    <t>______________</t>
  </si>
  <si>
    <t>О.В. Люлина</t>
  </si>
  <si>
    <t>ОТЧЁТ</t>
  </si>
  <si>
    <t>о реализации Муниципальной программы Белгородского района</t>
  </si>
  <si>
    <t>реализуется</t>
  </si>
  <si>
    <t>начато</t>
  </si>
  <si>
    <r>
      <rPr>
        <b/>
        <sz val="9"/>
        <color theme="1"/>
        <rFont val="Times New Roman"/>
        <family val="1"/>
        <charset val="204"/>
      </rPr>
      <t xml:space="preserve"> Основное мероприяте 1.1 </t>
    </r>
    <r>
      <rPr>
        <sz val="9"/>
        <color theme="1"/>
        <rFont val="Times New Roman"/>
        <family val="1"/>
        <charset val="204"/>
      </rPr>
      <t>Оплата ежегодной денежной выплаты гражданам, награжденным знаком "Почетный донор СССР", "Почетный донор России" годы"</t>
    </r>
    <r>
      <rPr>
        <sz val="9"/>
        <color rgb="FF002060"/>
        <rFont val="Times New Roman"/>
        <family val="1"/>
        <charset val="204"/>
      </rPr>
      <t>(211)</t>
    </r>
  </si>
  <si>
    <r>
      <rPr>
        <b/>
        <sz val="9"/>
        <color theme="1"/>
        <rFont val="Times New Roman"/>
        <family val="1"/>
        <charset val="204"/>
      </rPr>
      <t xml:space="preserve">Основное мероприятие1.2 </t>
    </r>
    <r>
      <rPr>
        <sz val="9"/>
        <color theme="1"/>
        <rFont val="Times New Roman"/>
        <family val="1"/>
        <charset val="204"/>
      </rPr>
      <t xml:space="preserve">Оплата жилищно-коммунальных услуг отдельным категориям граждан </t>
    </r>
    <r>
      <rPr>
        <sz val="9"/>
        <color rgb="FF002060"/>
        <rFont val="Times New Roman"/>
        <family val="1"/>
        <charset val="204"/>
      </rPr>
      <t xml:space="preserve"> (21501, 21502, 21503)</t>
    </r>
  </si>
  <si>
    <r>
      <rPr>
        <b/>
        <sz val="9"/>
        <color theme="1"/>
        <rFont val="Times New Roman"/>
        <family val="1"/>
        <charset val="204"/>
      </rPr>
      <t>Основное мероприятие1.3</t>
    </r>
    <r>
      <rPr>
        <sz val="9"/>
        <color theme="1"/>
        <rFont val="Times New Roman"/>
        <family val="1"/>
        <charset val="204"/>
      </rPr>
  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  </r>
    <r>
      <rPr>
        <sz val="9"/>
        <color rgb="FF002060"/>
        <rFont val="Times New Roman"/>
        <family val="1"/>
        <charset val="204"/>
      </rPr>
      <t>(180)</t>
    </r>
  </si>
  <si>
    <r>
      <rPr>
        <b/>
        <sz val="9"/>
        <color theme="1"/>
        <rFont val="Times New Roman"/>
        <family val="1"/>
        <charset val="204"/>
      </rPr>
      <t xml:space="preserve"> Основное мероприятие 1.4 </t>
    </r>
    <r>
      <rPr>
        <sz val="9"/>
        <color theme="1"/>
        <rFont val="Times New Roman"/>
        <family val="1"/>
        <charset val="204"/>
      </rPr>
      <t xml:space="preserve">Предоставление гражданам адресных субсидий на оплату жилого помещения и коммунальных услуг  </t>
    </r>
    <r>
      <rPr>
        <sz val="9"/>
        <color rgb="FF002060"/>
        <rFont val="Times New Roman"/>
        <family val="1"/>
        <charset val="204"/>
      </rPr>
      <t>(7151)</t>
    </r>
  </si>
  <si>
    <r>
      <rPr>
        <b/>
        <sz val="9"/>
        <color theme="1"/>
        <rFont val="Times New Roman"/>
        <family val="1"/>
        <charset val="204"/>
      </rPr>
      <t>Основное мероприятие 1.5</t>
    </r>
    <r>
      <rPr>
        <sz val="9"/>
        <color theme="1"/>
        <rFont val="Times New Roman"/>
        <family val="1"/>
        <charset val="204"/>
      </rPr>
      <t xml:space="preserve"> Социальная поддержка Героев Социалистического труда и полных кавалеров ордена Славы </t>
    </r>
    <r>
      <rPr>
        <sz val="9"/>
        <color rgb="FF002060"/>
        <rFont val="Times New Roman"/>
        <family val="1"/>
        <charset val="204"/>
      </rPr>
      <t xml:space="preserve"> (7198)</t>
    </r>
  </si>
  <si>
    <r>
      <rPr>
        <b/>
        <sz val="9"/>
        <color theme="1"/>
        <rFont val="Times New Roman"/>
        <family val="1"/>
        <charset val="204"/>
      </rPr>
      <t>Основание мероприятие 1.6</t>
    </r>
    <r>
      <rPr>
        <sz val="9"/>
        <color theme="1"/>
        <rFont val="Times New Roman"/>
        <family val="1"/>
        <charset val="204"/>
      </rPr>
      <t xml:space="preserve">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</t>
    </r>
    <r>
      <rPr>
        <sz val="9"/>
        <color rgb="FF002060"/>
        <rFont val="Times New Roman"/>
        <family val="1"/>
        <charset val="204"/>
      </rPr>
      <t>(7199)</t>
    </r>
  </si>
  <si>
    <r>
      <rPr>
        <b/>
        <sz val="9"/>
        <color theme="1"/>
        <rFont val="Times New Roman"/>
        <family val="1"/>
        <charset val="204"/>
      </rPr>
      <t>Основное мероприятие 1.7</t>
    </r>
    <r>
      <rPr>
        <sz val="9"/>
        <color theme="1"/>
        <rFont val="Times New Roman"/>
        <family val="1"/>
        <charset val="204"/>
      </rPr>
      <t xml:space="preserve"> Выплата пособий малоимущим гражданам и гражданам, оказавшимся в тяжелой жизненной ситуации </t>
    </r>
    <r>
      <rPr>
        <sz val="9"/>
        <color rgb="FF002060"/>
        <rFont val="Times New Roman"/>
        <family val="1"/>
        <charset val="204"/>
      </rPr>
      <t>(7231)</t>
    </r>
  </si>
  <si>
    <r>
      <rPr>
        <b/>
        <sz val="9"/>
        <color theme="1"/>
        <rFont val="Times New Roman"/>
        <family val="1"/>
        <charset val="204"/>
      </rPr>
      <t>Основное меропрятие 1.8</t>
    </r>
    <r>
      <rPr>
        <sz val="9"/>
        <color theme="1"/>
        <rFont val="Times New Roman"/>
        <family val="1"/>
        <charset val="204"/>
      </rPr>
      <t xml:space="preserve"> Выплата пособия лицам, которым присвоено звание "Почетный гражданин Белгородской области" </t>
    </r>
    <r>
      <rPr>
        <sz val="9"/>
        <color rgb="FF002060"/>
        <rFont val="Times New Roman"/>
        <family val="1"/>
        <charset val="204"/>
      </rPr>
      <t>(7235)</t>
    </r>
  </si>
  <si>
    <r>
      <rPr>
        <b/>
        <sz val="9"/>
        <color theme="1"/>
        <rFont val="Times New Roman"/>
        <family val="1"/>
        <charset val="204"/>
      </rPr>
      <t>Основное меропрятие 1.9</t>
    </r>
    <r>
      <rPr>
        <sz val="9"/>
        <color theme="1"/>
        <rFont val="Times New Roman"/>
        <family val="1"/>
        <charset val="204"/>
      </rPr>
      <t xml:space="preserve"> Выплата субсидий ветеранам боевых действий и другим категориям военнослужащих </t>
    </r>
    <r>
      <rPr>
        <sz val="9"/>
        <color rgb="FF002060"/>
        <rFont val="Times New Roman"/>
        <family val="1"/>
        <charset val="204"/>
      </rPr>
      <t>(7236)</t>
    </r>
  </si>
  <si>
    <r>
      <rPr>
        <b/>
        <sz val="9"/>
        <color theme="1"/>
        <rFont val="Times New Roman"/>
        <family val="1"/>
        <charset val="204"/>
      </rPr>
      <t>Основное меропрятие 1.10</t>
    </r>
    <r>
      <rPr>
        <sz val="9"/>
        <color theme="1"/>
        <rFont val="Times New Roman"/>
        <family val="1"/>
        <charset val="204"/>
      </rPr>
      <t xml:space="preserve">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  </r>
  </si>
  <si>
    <r>
      <rPr>
        <b/>
        <sz val="9"/>
        <color theme="1"/>
        <rFont val="Times New Roman"/>
        <family val="1"/>
        <charset val="204"/>
      </rPr>
      <t>Основное меропрятие 1.11</t>
    </r>
    <r>
      <rPr>
        <sz val="9"/>
        <color theme="1"/>
        <rFont val="Times New Roman"/>
        <family val="1"/>
        <charset val="204"/>
      </rPr>
      <t xml:space="preserve"> Выплату ежемесячных пособий лицам, привлекавшимся органами местной власти к разминированию территорий и объектов в период 1943- 1950г.   </t>
    </r>
    <r>
      <rPr>
        <sz val="9"/>
        <color rgb="FF002060"/>
        <rFont val="Times New Roman"/>
        <family val="1"/>
        <charset val="204"/>
      </rPr>
      <t>(7238)</t>
    </r>
  </si>
  <si>
    <r>
      <rPr>
        <b/>
        <sz val="9"/>
        <color theme="1"/>
        <rFont val="Times New Roman"/>
        <family val="1"/>
        <charset val="204"/>
      </rPr>
      <t>Основное меропрятие 1.12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ветеранам труда, ветеранам военной службы  </t>
    </r>
    <r>
      <rPr>
        <sz val="9"/>
        <color rgb="FF002060"/>
        <rFont val="Times New Roman"/>
        <family val="1"/>
        <charset val="204"/>
      </rPr>
      <t>(7241)</t>
    </r>
  </si>
  <si>
    <r>
      <rPr>
        <b/>
        <sz val="9"/>
        <color theme="1"/>
        <rFont val="Times New Roman"/>
        <family val="1"/>
        <charset val="204"/>
      </rPr>
      <t>Основное меропрятие 1.13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труженикам тыла</t>
    </r>
    <r>
      <rPr>
        <sz val="9"/>
        <color rgb="FF002060"/>
        <rFont val="Times New Roman"/>
        <family val="1"/>
        <charset val="204"/>
      </rPr>
      <t xml:space="preserve"> (7242)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</si>
  <si>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1.14 </t>
    </r>
    <r>
      <rPr>
        <sz val="9"/>
        <color theme="1"/>
        <rFont val="Times New Roman"/>
        <family val="1"/>
        <charset val="204"/>
      </rPr>
      <t>Оплата ежемесячных денежных выплат реабилитированным лицам</t>
    </r>
    <r>
      <rPr>
        <sz val="9"/>
        <color rgb="FF002060"/>
        <rFont val="Times New Roman"/>
        <family val="1"/>
        <charset val="204"/>
      </rPr>
      <t xml:space="preserve"> (7243)</t>
    </r>
  </si>
  <si>
    <r>
      <rPr>
        <b/>
        <sz val="9"/>
        <color theme="1"/>
        <rFont val="Times New Roman"/>
        <family val="1"/>
        <charset val="204"/>
      </rPr>
      <t>Основное меропрятие 1.15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лицам, признанным пострадавшими от политических репрессий </t>
    </r>
    <r>
      <rPr>
        <sz val="9"/>
        <color rgb="FF002060"/>
        <rFont val="Times New Roman"/>
        <family val="1"/>
        <charset val="204"/>
      </rPr>
      <t>(7244)</t>
    </r>
  </si>
  <si>
    <r>
      <rPr>
        <b/>
        <sz val="9"/>
        <color theme="1"/>
        <rFont val="Times New Roman"/>
        <family val="1"/>
        <charset val="204"/>
      </rPr>
      <t>Основное меропрятие 1.16</t>
    </r>
    <r>
      <rPr>
        <sz val="9"/>
        <color theme="1"/>
        <rFont val="Times New Roman"/>
        <family val="1"/>
        <charset val="204"/>
      </rPr>
      <t xml:space="preserve"> Оплата ежемесячных денежных выплат лицам, родившимся в период с 22 июня 1923 года по 3 сентября 1945 года (Дети войны) </t>
    </r>
    <r>
      <rPr>
        <sz val="9"/>
        <color rgb="FF002060"/>
        <rFont val="Times New Roman"/>
        <family val="1"/>
        <charset val="204"/>
      </rPr>
      <t>(7245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</si>
  <si>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1.17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ветеранам труда </t>
    </r>
    <r>
      <rPr>
        <sz val="9"/>
        <color rgb="FF002060"/>
        <rFont val="Times New Roman"/>
        <family val="1"/>
        <charset val="204"/>
      </rPr>
      <t>(7251)</t>
    </r>
  </si>
  <si>
    <r>
      <rPr>
        <b/>
        <sz val="9"/>
        <color theme="1"/>
        <rFont val="Times New Roman"/>
        <family val="1"/>
        <charset val="204"/>
      </rPr>
      <t>Основное меропрятие 1.18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</t>
    </r>
    <r>
      <rPr>
        <sz val="9"/>
        <color rgb="FF002060"/>
        <rFont val="Times New Roman"/>
        <family val="1"/>
        <charset val="204"/>
      </rPr>
      <t>(7252)</t>
    </r>
  </si>
  <si>
    <r>
      <rPr>
        <b/>
        <sz val="9"/>
        <color theme="1"/>
        <rFont val="Times New Roman"/>
        <family val="1"/>
        <charset val="204"/>
      </rPr>
      <t>Основное меропрятие 1.19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многодетным</t>
    </r>
    <r>
      <rPr>
        <sz val="9"/>
        <color rgb="FF002060"/>
        <rFont val="Times New Roman"/>
        <family val="1"/>
        <charset val="204"/>
      </rPr>
      <t xml:space="preserve"> (7253)</t>
    </r>
  </si>
  <si>
    <r>
      <rPr>
        <b/>
        <sz val="9"/>
        <color theme="1"/>
        <rFont val="Times New Roman"/>
        <family val="1"/>
        <charset val="204"/>
      </rPr>
      <t>Основное меропрятие 1.20</t>
    </r>
    <r>
      <rPr>
        <sz val="9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иным категориям граждан </t>
    </r>
    <r>
      <rPr>
        <sz val="9"/>
        <color rgb="FF002060"/>
        <rFont val="Times New Roman"/>
        <family val="1"/>
        <charset val="204"/>
      </rPr>
      <t>(7254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</si>
  <si>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1.21</t>
    </r>
    <r>
      <rPr>
        <sz val="9"/>
        <color theme="1"/>
        <rFont val="Times New Roman"/>
        <family val="1"/>
        <charset val="204"/>
      </rPr>
      <t xml:space="preserve"> Предоставление материальной и иной помощи для погребения </t>
    </r>
    <r>
      <rPr>
        <sz val="9"/>
        <color rgb="FF002060"/>
        <rFont val="Times New Roman"/>
        <family val="1"/>
        <charset val="204"/>
      </rPr>
      <t>(7262</t>
    </r>
    <r>
      <rPr>
        <sz val="9"/>
        <color theme="1"/>
        <rFont val="Times New Roman"/>
        <family val="1"/>
        <charset val="204"/>
      </rPr>
      <t>)</t>
    </r>
  </si>
  <si>
    <r>
      <rPr>
        <b/>
        <sz val="9"/>
        <color theme="1"/>
        <rFont val="Times New Roman"/>
        <family val="1"/>
        <charset val="204"/>
      </rPr>
      <t>Основное меропрятие 1.22</t>
    </r>
    <r>
      <rPr>
        <sz val="9"/>
        <color theme="1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rgb="FF002060"/>
        <rFont val="Times New Roman"/>
        <family val="1"/>
        <charset val="204"/>
      </rPr>
      <t>(798)</t>
    </r>
    <r>
      <rPr>
        <sz val="9"/>
        <color theme="1"/>
        <rFont val="Times New Roman"/>
        <family val="1"/>
        <charset val="204"/>
      </rPr>
      <t xml:space="preserve">   </t>
    </r>
  </si>
  <si>
    <r>
      <rPr>
        <b/>
        <sz val="9"/>
        <color theme="1"/>
        <rFont val="Times New Roman"/>
        <family val="1"/>
        <charset val="204"/>
      </rPr>
      <t>Основное меропрятие 1.23</t>
    </r>
    <r>
      <rPr>
        <sz val="9"/>
        <color theme="1"/>
        <rFont val="Times New Roman"/>
        <family val="1"/>
        <charset val="204"/>
      </rPr>
      <t xml:space="preserve"> Выплата муниципальной доплаты к пенсии в рамках подпрограммы "Развитие мер социальной поддержки отдельных категорий граждан" 1261</t>
    </r>
  </si>
  <si>
    <r>
      <t>Подпрограмма 3</t>
    </r>
    <r>
      <rPr>
        <sz val="10"/>
        <color theme="1"/>
        <rFont val="Times New Roman"/>
        <family val="1"/>
        <charset val="204"/>
      </rPr>
      <t xml:space="preserve">                                  " Социальная поддержка семьи и детсва"</t>
    </r>
  </si>
  <si>
    <r>
      <t xml:space="preserve">Подпрограмма 5                                    </t>
    </r>
    <r>
      <rPr>
        <sz val="10"/>
        <color theme="1"/>
        <rFont val="Times New Roman"/>
        <family val="1"/>
        <charset val="204"/>
      </rPr>
      <t>"Обеспечение реализации муниципальной программы"</t>
    </r>
  </si>
  <si>
    <r>
      <rPr>
        <b/>
        <sz val="9"/>
        <color theme="1"/>
        <rFont val="Times New Roman"/>
        <family val="1"/>
        <charset val="204"/>
      </rPr>
      <t>Основное меропрятие2.1</t>
    </r>
    <r>
      <rPr>
        <sz val="9"/>
        <color theme="1"/>
        <rFont val="Times New Roman"/>
        <family val="1"/>
        <charset val="204"/>
      </rPr>
      <t xml:space="preserve"> Модернизация    и      развитие
социального обслуживания населения </t>
    </r>
    <r>
      <rPr>
        <sz val="9"/>
        <color rgb="FF002060"/>
        <rFont val="Times New Roman"/>
        <family val="1"/>
        <charset val="204"/>
      </rPr>
      <t>(7159)</t>
    </r>
    <r>
      <rPr>
        <sz val="9"/>
        <color theme="1"/>
        <rFont val="Times New Roman"/>
        <family val="1"/>
        <charset val="204"/>
      </rPr>
      <t xml:space="preserve">
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</si>
  <si>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меропрятие3.1 </t>
    </r>
    <r>
      <rPr>
        <sz val="9"/>
        <color theme="1"/>
        <rFont val="Times New Roman"/>
        <family val="1"/>
        <charset val="204"/>
      </rPr>
  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  </r>
  </si>
  <si>
    <r>
      <rPr>
        <b/>
        <sz val="9"/>
        <color theme="1"/>
        <rFont val="Times New Roman"/>
        <family val="1"/>
        <charset val="204"/>
      </rPr>
      <t>Основное меропрятие3.2</t>
    </r>
    <r>
      <rPr>
        <sz val="9"/>
        <color theme="1"/>
        <rFont val="Times New Roman"/>
        <family val="1"/>
        <charset val="204"/>
      </rPr>
      <t xml:space="preserve">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(19301- 5383)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</si>
  <si>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меропрятие3.3 </t>
    </r>
    <r>
      <rPr>
        <sz val="9"/>
        <color theme="1"/>
        <rFont val="Times New Roman"/>
        <family val="1"/>
        <charset val="204"/>
      </rPr>
      <t>Пособия при всех формах устройства детей, лишенных родительского попечения (5260)</t>
    </r>
  </si>
  <si>
    <r>
      <rPr>
        <b/>
        <sz val="9"/>
        <color theme="1"/>
        <rFont val="Times New Roman"/>
        <family val="1"/>
        <charset val="204"/>
      </rPr>
      <t xml:space="preserve"> Основное меропрятие 3.4</t>
    </r>
    <r>
      <rPr>
        <sz val="9"/>
        <color theme="1"/>
        <rFont val="Times New Roman"/>
        <family val="1"/>
        <charset val="204"/>
      </rPr>
      <t xml:space="preserve"> Материнский капитал (7300)</t>
    </r>
  </si>
  <si>
    <r>
      <rPr>
        <b/>
        <sz val="9"/>
        <color theme="1"/>
        <rFont val="Times New Roman"/>
        <family val="1"/>
        <charset val="204"/>
      </rPr>
      <t>Основное меропрятие 3.5</t>
    </r>
    <r>
      <rPr>
        <sz val="9"/>
        <color theme="1"/>
        <rFont val="Times New Roman"/>
        <family val="1"/>
        <charset val="204"/>
      </rPr>
      <t xml:space="preserve"> Выплата пособий имеющих детей  (7285)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</si>
  <si>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3.7 </t>
    </r>
    <r>
      <rPr>
        <sz val="9"/>
        <color theme="1"/>
        <rFont val="Times New Roman"/>
        <family val="1"/>
        <charset val="204"/>
      </rPr>
  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</si>
  <si>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3.8 </t>
    </r>
    <r>
      <rPr>
        <sz val="9"/>
        <color theme="1"/>
        <rFont val="Times New Roman"/>
        <family val="1"/>
        <charset val="204"/>
      </rPr>
      <t>Осуществление мер по социальной защите граждан, являющихся усыновителями  (7286)</t>
    </r>
  </si>
  <si>
    <r>
      <rPr>
        <b/>
        <sz val="9"/>
        <color theme="1"/>
        <rFont val="Times New Roman"/>
        <family val="1"/>
        <charset val="204"/>
      </rPr>
      <t>Основное меропрятие 3.9</t>
    </r>
    <r>
      <rPr>
        <sz val="9"/>
        <color theme="1"/>
        <rFont val="Times New Roman"/>
        <family val="1"/>
        <charset val="204"/>
      </rPr>
      <t xml:space="preserve"> Содержание ребенка в семье опекуна и приемной семье, а также вознаграждение, причитающееся приемному родителю  (7287)</t>
    </r>
  </si>
  <si>
    <r>
      <rPr>
        <b/>
        <sz val="9"/>
        <color theme="1"/>
        <rFont val="Times New Roman"/>
        <family val="1"/>
        <charset val="204"/>
      </rPr>
      <t>Основное меропрятие 3.10</t>
    </r>
    <r>
      <rPr>
        <sz val="9"/>
        <color theme="1"/>
        <rFont val="Times New Roman"/>
        <family val="1"/>
        <charset val="204"/>
      </rPr>
      <t xml:space="preserve"> Осуществление мер социальной защиты многодетных семей (7288)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</si>
  <si>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5.1 </t>
    </r>
    <r>
      <rPr>
        <sz val="9"/>
        <color theme="1"/>
        <rFont val="Times New Roman"/>
        <family val="1"/>
        <charset val="204"/>
      </rPr>
      <t>Организация предоставления отдельных мер социальной защиты населения  (7123)</t>
    </r>
  </si>
  <si>
    <r>
      <rPr>
        <b/>
        <sz val="9"/>
        <color theme="1"/>
        <rFont val="Times New Roman"/>
        <family val="1"/>
        <charset val="204"/>
      </rPr>
      <t>Основное меропрятие 5.2</t>
    </r>
    <r>
      <rPr>
        <sz val="9"/>
        <color theme="1"/>
        <rFont val="Times New Roman"/>
        <family val="1"/>
        <charset val="204"/>
      </rPr>
      <t xml:space="preserve">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  </r>
  </si>
  <si>
    <r>
      <rPr>
        <b/>
        <sz val="9"/>
        <color theme="1"/>
        <rFont val="Times New Roman"/>
        <family val="1"/>
        <charset val="204"/>
      </rPr>
      <t>Основное меропрятие 5.3</t>
    </r>
    <r>
      <rPr>
        <sz val="9"/>
        <color theme="1"/>
        <rFont val="Times New Roman"/>
        <family val="1"/>
        <charset val="204"/>
      </rPr>
      <t xml:space="preserve"> Осуществление деятельности по опеке и попечительства в отношении совершеннолетних лиц (7125)</t>
    </r>
  </si>
  <si>
    <r>
      <rPr>
        <b/>
        <sz val="9"/>
        <color theme="1"/>
        <rFont val="Times New Roman"/>
        <family val="1"/>
        <charset val="204"/>
      </rPr>
      <t>Основное меропрятие 5.4</t>
    </r>
    <r>
      <rPr>
        <sz val="9"/>
        <color theme="1"/>
        <rFont val="Times New Roman"/>
        <family val="1"/>
        <charset val="204"/>
      </rPr>
      <t xml:space="preserve"> Организация предоставления ежемесячных денежных компенсаций расходов по оплате жилищно-коммунальных услуг (7126)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</si>
  <si>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5.5 </t>
    </r>
    <r>
      <rPr>
        <sz val="9"/>
        <color theme="1"/>
        <rFont val="Times New Roman"/>
        <family val="1"/>
        <charset val="204"/>
      </rPr>
      <t>Предоставление материальной и иной помощи для погребения (7127)</t>
    </r>
  </si>
  <si>
    <t>01.02.215</t>
  </si>
  <si>
    <t>Всего по муниципальной программе   " Социальная поддержка граждан на территории Белгордского района на 2015-2020гг"</t>
  </si>
  <si>
    <t>Муниципальная программа  " Социальная поддержка граждан на территории Белгордского района на 2015-2020гг"</t>
  </si>
  <si>
    <t>Подпрограмма 1                       " Развитие мер социальной поддержки отдельных категорий граждан"</t>
  </si>
  <si>
    <t>Подпрограмма 5  "Обеспечение реализации муниципальной программы"</t>
  </si>
  <si>
    <t>Подпрограмма 4                  " Повышение эффективности муниципальной поддержки социально ориентированных некоммерческих организаций муниципальной программы"</t>
  </si>
  <si>
    <t>Основное мероприятие 2.1 " Модернизация и развитие социального обслуживания"</t>
  </si>
  <si>
    <r>
      <rPr>
        <b/>
        <sz val="9"/>
        <color theme="1"/>
        <rFont val="Times New Roman"/>
        <family val="1"/>
        <charset val="204"/>
      </rPr>
      <t>Основное меропрятие3.1</t>
    </r>
    <r>
      <rPr>
        <sz val="9"/>
        <color theme="1"/>
        <rFont val="Times New Roman"/>
        <family val="1"/>
        <charset val="204"/>
      </rPr>
      <t xml:space="preserve"> 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  </r>
  </si>
  <si>
    <r>
      <rPr>
        <b/>
        <sz val="9"/>
        <color theme="1"/>
        <rFont val="Times New Roman"/>
        <family val="1"/>
        <charset val="204"/>
      </rPr>
      <t>Основное меропрятие3.3</t>
    </r>
    <r>
      <rPr>
        <sz val="9"/>
        <color theme="1"/>
        <rFont val="Times New Roman"/>
        <family val="1"/>
        <charset val="204"/>
      </rPr>
      <t xml:space="preserve"> Пособия при всех формах устройства детей, лишенных родительского попечения (5260)</t>
    </r>
  </si>
  <si>
    <r>
      <rPr>
        <b/>
        <sz val="9"/>
        <color theme="1"/>
        <rFont val="Times New Roman"/>
        <family val="1"/>
        <charset val="204"/>
      </rPr>
      <t>Основное меропрятие 3.8</t>
    </r>
    <r>
      <rPr>
        <sz val="9"/>
        <color theme="1"/>
        <rFont val="Times New Roman"/>
        <family val="1"/>
        <charset val="204"/>
      </rPr>
      <t xml:space="preserve"> Осуществление мер по социальной защите граждан, являющихся усыновителями  (7286)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</si>
  <si>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5.3 </t>
    </r>
    <r>
      <rPr>
        <sz val="9"/>
        <color theme="1"/>
        <rFont val="Times New Roman"/>
        <family val="1"/>
        <charset val="204"/>
      </rPr>
      <t>Осуществление деятельности по опеке и попечительства в отношении совершеннолетних лиц (7125)</t>
    </r>
  </si>
  <si>
    <r>
      <t xml:space="preserve">Муниципальная программа                                       </t>
    </r>
    <r>
      <rPr>
        <b/>
        <sz val="10"/>
        <rFont val="Times New Roman"/>
        <family val="1"/>
        <charset val="204"/>
      </rPr>
      <t xml:space="preserve"> " Социальная поддержка граждан на территории Белгордского района на 2015-2020гг"</t>
    </r>
  </si>
  <si>
    <r>
      <rPr>
        <b/>
        <sz val="14"/>
        <color theme="1"/>
        <rFont val="Times New Roman"/>
        <family val="1"/>
        <charset val="204"/>
      </rPr>
      <t>Ответственный исполнитель</t>
    </r>
    <r>
      <rPr>
        <sz val="14"/>
        <color theme="1"/>
        <rFont val="Times New Roman"/>
        <family val="1"/>
        <charset val="204"/>
      </rPr>
      <t xml:space="preserve">:                                                                                       Управление социальной защиты населения  администрации Белгородского района </t>
    </r>
  </si>
  <si>
    <r>
      <t xml:space="preserve">Статус                  </t>
    </r>
    <r>
      <rPr>
        <b/>
        <sz val="8"/>
        <color theme="1"/>
        <rFont val="Times New Roman"/>
        <family val="1"/>
        <charset val="204"/>
      </rPr>
      <t>мероприятия</t>
    </r>
  </si>
  <si>
    <r>
      <rPr>
        <b/>
        <sz val="14"/>
        <color theme="1"/>
        <rFont val="Times New Roman"/>
        <family val="1"/>
        <charset val="204"/>
      </rPr>
      <t>Наименование муниципальной программы: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" Социальная поддержка граждан на территории Белгородского района                                                        на 2015-2020 гг."</t>
    </r>
  </si>
  <si>
    <t>Вид целевого показателя</t>
  </si>
  <si>
    <t>Подпрограмма 1                                                                                                          " Развитие мер социальной поддержки отдельных категорий граждан"</t>
  </si>
  <si>
    <t>чел</t>
  </si>
  <si>
    <t>прогрессирующий</t>
  </si>
  <si>
    <t>изменение потребности в услугах</t>
  </si>
  <si>
    <t>регрессирующий</t>
  </si>
  <si>
    <t>показатель годовой</t>
  </si>
  <si>
    <t>Подпрограмма 2                                                                                                  " Модернизация и развитие социального обслуживания"</t>
  </si>
  <si>
    <t>Подпрограмма 4                                                                                                       " Повышение эффективности муниципальной поддержки социально ориентированных некоммерческих организаций муниципальной программы"</t>
  </si>
  <si>
    <t>ус. ед. (организации)</t>
  </si>
  <si>
    <t>Подпрограмма 5                                                                                          "Обеспечение реализации муниципальной программы"</t>
  </si>
  <si>
    <t>%</t>
  </si>
  <si>
    <r>
      <rPr>
        <b/>
        <sz val="9"/>
        <color theme="1"/>
        <rFont val="Times New Roman"/>
        <family val="1"/>
        <charset val="204"/>
      </rPr>
      <t>Основное меропрятие 3.6</t>
    </r>
    <r>
      <rPr>
        <sz val="9"/>
        <color theme="1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(7084 и 5084)</t>
    </r>
  </si>
  <si>
    <t>Основное меропрятие 1.9 Выплата субсидий ветеранам боевых действий и другим категориям военнослужащих (7236)</t>
  </si>
  <si>
    <t xml:space="preserve">Основное меропрятие 1.10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</t>
  </si>
  <si>
    <t xml:space="preserve">Основное меропрятие 1.8 Выплата пособия лицам, которым присвоено звание "Почетный гражданин Белгородской области" </t>
  </si>
  <si>
    <t xml:space="preserve">Основное меропрятие 1.11 Выплату ежемесячных пособий лицам, привлекавшимся органами местной власти к разминированию территорий и объектов в период 1943- 1950г.  </t>
  </si>
  <si>
    <t xml:space="preserve">Основное меропрятие 1.12 Оплата ежемесячных денежных выплат ветеранам труда, ветеранам военной службы  </t>
  </si>
  <si>
    <t>Основное меропрятие 1.13 Оплата ежемесячных денежных выплат труженикам тыла</t>
  </si>
  <si>
    <t xml:space="preserve">Основное меропрятие 1.23 Выплата муниципальной доплаты к пенсии в рамках подпрограммы "Развитие мер социальной поддержки отдельных категорий граждан" </t>
  </si>
  <si>
    <t xml:space="preserve">Основное меропрятие 1.21 Предоставление материальной и иной помощи для погребения </t>
  </si>
  <si>
    <t>Основное мероприятие 3.1Выплата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</t>
  </si>
  <si>
    <t>Основное мероприятие 3.5 Выплата пособий имеющих детей</t>
  </si>
  <si>
    <t>Основное мероприятие 3.8 Осуществление мер по социальной защите граждан, являющихся усыновителями</t>
  </si>
  <si>
    <t xml:space="preserve">Основное мероприятие 3.10  Осуществление мер социальной защиты многодетных семей </t>
  </si>
  <si>
    <t>Основное мероприятие 5.2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</t>
  </si>
  <si>
    <t>Основное мероприятие 5.3 Осуществление деятельности по опеке и попечительства в отношении совершеннолетних лиц</t>
  </si>
  <si>
    <t>Основное мероприятие 5.5 Предоставление материальной и иной помощи для погребения</t>
  </si>
  <si>
    <t xml:space="preserve"> на 01.10.2015 г.</t>
  </si>
  <si>
    <t>Дата печати 06.10.2015 (14:40:29)</t>
  </si>
  <si>
    <t>Доп. КР</t>
  </si>
  <si>
    <t>Ассигнования 2015  год</t>
  </si>
  <si>
    <t>0901</t>
  </si>
  <si>
    <t>9992043</t>
  </si>
  <si>
    <t>300</t>
  </si>
  <si>
    <t>200</t>
  </si>
  <si>
    <t>0315137</t>
  </si>
  <si>
    <t>100</t>
  </si>
  <si>
    <t>0337300</t>
  </si>
  <si>
    <t>44</t>
  </si>
  <si>
    <t>9992057</t>
  </si>
  <si>
    <t>Дата печати 06.10.2015 (14:46:42)</t>
  </si>
  <si>
    <t xml:space="preserve">БЮДЖЕТ </t>
  </si>
  <si>
    <t xml:space="preserve">Кассовый план </t>
  </si>
  <si>
    <t xml:space="preserve">Остаток ассигнований </t>
  </si>
  <si>
    <t>КП - расходы 1кв</t>
  </si>
  <si>
    <t>КП - расходы 2кв</t>
  </si>
  <si>
    <t>КП - расходы 3кв</t>
  </si>
  <si>
    <t xml:space="preserve">ИТОГО за 9 мес </t>
  </si>
  <si>
    <r>
      <t xml:space="preserve">Подпрограмма 4                                           </t>
    </r>
    <r>
      <rPr>
        <sz val="10"/>
        <color theme="1"/>
        <rFont val="Times New Roman"/>
        <family val="1"/>
        <charset val="204"/>
      </rPr>
      <t>" Повышение эффективности муниципальной поддержки социально ориентированных некоммерческих организаций муниципальной программы"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</si>
  <si>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5.2 </t>
    </r>
    <r>
      <rPr>
        <sz val="9"/>
        <color theme="1"/>
        <rFont val="Times New Roman"/>
        <family val="1"/>
        <charset val="204"/>
      </rPr>
  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  </r>
  </si>
  <si>
    <r>
      <rPr>
        <b/>
        <sz val="9"/>
        <color theme="1"/>
        <rFont val="Times New Roman"/>
        <family val="1"/>
        <charset val="204"/>
      </rPr>
      <t>Основное меропрятие 3.6</t>
    </r>
    <r>
      <rPr>
        <sz val="9"/>
        <color theme="1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(7084,5084)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</si>
  <si>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3.9 </t>
    </r>
    <r>
      <rPr>
        <sz val="9"/>
        <color theme="1"/>
        <rFont val="Times New Roman"/>
        <family val="1"/>
        <charset val="204"/>
      </rPr>
      <t>Содержание ребенка в семье опекуна и приемной семье, а также вознаграждение, причитающееся приемному родителю  (7287)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</si>
  <si>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меропрятие2.1 </t>
    </r>
    <r>
      <rPr>
        <sz val="9"/>
        <color theme="1"/>
        <rFont val="Times New Roman"/>
        <family val="1"/>
        <charset val="204"/>
      </rPr>
      <t>Модернизация    и      развитие социального обслуживания населения (7159)</t>
    </r>
  </si>
  <si>
    <r>
      <rPr>
        <b/>
        <sz val="10"/>
        <color theme="1"/>
        <rFont val="Times New Roman"/>
        <family val="1"/>
        <charset val="204"/>
      </rPr>
      <t xml:space="preserve">Основное мероприяте 1.1 </t>
    </r>
    <r>
      <rPr>
        <sz val="10"/>
        <color theme="1"/>
        <rFont val="Times New Roman"/>
        <family val="1"/>
        <charset val="204"/>
      </rPr>
      <t>Оплата ежегодной денежной выплаты гражданам, награжденным знаком "Почетный донор СССР", "Почетный донор России" годы"(211)</t>
    </r>
  </si>
  <si>
    <r>
      <rPr>
        <b/>
        <sz val="10"/>
        <color theme="1"/>
        <rFont val="Times New Roman"/>
        <family val="1"/>
        <charset val="204"/>
      </rPr>
      <t>Основное мероприятие1.2</t>
    </r>
    <r>
      <rPr>
        <sz val="10"/>
        <color theme="1"/>
        <rFont val="Times New Roman"/>
        <family val="1"/>
        <charset val="204"/>
      </rPr>
      <t xml:space="preserve"> Оплата жилищно-коммунальных услуг отдельным категориям граждан  (21501, 21502, 21503)</t>
    </r>
  </si>
  <si>
    <r>
      <rPr>
        <b/>
        <sz val="10"/>
        <color theme="1"/>
        <rFont val="Times New Roman"/>
        <family val="1"/>
        <charset val="204"/>
      </rPr>
      <t>Основное мероприятие1.3</t>
    </r>
    <r>
      <rPr>
        <sz val="10"/>
        <color theme="1"/>
        <rFont val="Times New Roman"/>
        <family val="1"/>
        <charset val="204"/>
      </rPr>
  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(180)</t>
    </r>
  </si>
  <si>
    <r>
      <rPr>
        <b/>
        <sz val="10"/>
        <color theme="1"/>
        <rFont val="Times New Roman"/>
        <family val="1"/>
        <charset val="204"/>
      </rPr>
      <t>Основное мероприятие 1.4</t>
    </r>
    <r>
      <rPr>
        <sz val="10"/>
        <color theme="1"/>
        <rFont val="Times New Roman"/>
        <family val="1"/>
        <charset val="204"/>
      </rPr>
      <t xml:space="preserve"> Предоставление гражданам адресных субсидий на оплату жилого помещения и коммунальных услуг  (7151)</t>
    </r>
  </si>
  <si>
    <r>
      <rPr>
        <b/>
        <sz val="10"/>
        <color theme="1"/>
        <rFont val="Times New Roman"/>
        <family val="1"/>
        <charset val="204"/>
      </rPr>
      <t>Основное мероприятие 1.5</t>
    </r>
    <r>
      <rPr>
        <sz val="10"/>
        <color theme="1"/>
        <rFont val="Times New Roman"/>
        <family val="1"/>
        <charset val="204"/>
      </rPr>
      <t xml:space="preserve"> Социальная поддержка Героев Социалистического труда и полных кавалеров ордена Славы  (7198)</t>
    </r>
  </si>
  <si>
    <r>
      <rPr>
        <b/>
        <sz val="10"/>
        <color theme="1"/>
        <rFont val="Times New Roman"/>
        <family val="1"/>
        <charset val="204"/>
      </rPr>
      <t>Основание мероприятие 1.6</t>
    </r>
    <r>
      <rPr>
        <sz val="10"/>
        <color theme="1"/>
        <rFont val="Times New Roman"/>
        <family val="1"/>
        <charset val="204"/>
      </rPr>
      <t xml:space="preserve">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  </r>
  </si>
  <si>
    <r>
      <rPr>
        <b/>
        <sz val="10"/>
        <color theme="1"/>
        <rFont val="Times New Roman"/>
        <family val="1"/>
        <charset val="204"/>
      </rPr>
      <t>Основное мероприятие 1.7</t>
    </r>
    <r>
      <rPr>
        <sz val="10"/>
        <color theme="1"/>
        <rFont val="Times New Roman"/>
        <family val="1"/>
        <charset val="204"/>
      </rPr>
      <t xml:space="preserve"> Выплата пособий малоимущим гражданам и гражданам, оказавшимся в тяжелой жизненной ситуации (7231)</t>
    </r>
  </si>
  <si>
    <r>
      <rPr>
        <b/>
        <sz val="10"/>
        <color theme="1"/>
        <rFont val="Times New Roman"/>
        <family val="1"/>
        <charset val="204"/>
      </rPr>
      <t>Основное меропрятие 1.8</t>
    </r>
    <r>
      <rPr>
        <sz val="10"/>
        <color theme="1"/>
        <rFont val="Times New Roman"/>
        <family val="1"/>
        <charset val="204"/>
      </rPr>
      <t xml:space="preserve"> Выплата пособия лицам, которым присвоено звание "Почетный гражданин Белгородской области" (7235)</t>
    </r>
  </si>
  <si>
    <r>
      <rPr>
        <b/>
        <sz val="10"/>
        <color theme="1"/>
        <rFont val="Times New Roman"/>
        <family val="1"/>
        <charset val="204"/>
      </rPr>
      <t>Основное меропрятие 1.9</t>
    </r>
    <r>
      <rPr>
        <sz val="10"/>
        <color theme="1"/>
        <rFont val="Times New Roman"/>
        <family val="1"/>
        <charset val="204"/>
      </rPr>
      <t xml:space="preserve"> Выплата субсидий ветеранам боевых действий и другим категориям военнослужащих (7236)</t>
    </r>
  </si>
  <si>
    <r>
      <rPr>
        <b/>
        <sz val="10"/>
        <color theme="1"/>
        <rFont val="Times New Roman"/>
        <family val="1"/>
        <charset val="204"/>
      </rPr>
      <t>Основное меропрятие 1.10</t>
    </r>
    <r>
      <rPr>
        <sz val="10"/>
        <color theme="1"/>
        <rFont val="Times New Roman"/>
        <family val="1"/>
        <charset val="204"/>
      </rPr>
      <t xml:space="preserve">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  </r>
  </si>
  <si>
    <r>
      <rPr>
        <b/>
        <sz val="10"/>
        <color theme="1"/>
        <rFont val="Times New Roman"/>
        <family val="1"/>
        <charset val="204"/>
      </rPr>
      <t>Основное меропрятие 1.11</t>
    </r>
    <r>
      <rPr>
        <sz val="10"/>
        <color theme="1"/>
        <rFont val="Times New Roman"/>
        <family val="1"/>
        <charset val="204"/>
      </rPr>
      <t xml:space="preserve"> Выплату ежемесячных пособий лицам, привлекавшимся органами местной власти к разминированию территорий и объектов в период 1943- 1950г.   (7238)</t>
    </r>
  </si>
  <si>
    <r>
      <rPr>
        <b/>
        <sz val="10"/>
        <color theme="1"/>
        <rFont val="Times New Roman"/>
        <family val="1"/>
        <charset val="204"/>
      </rPr>
      <t>Основное меропрятие 1.12</t>
    </r>
    <r>
      <rPr>
        <sz val="10"/>
        <color theme="1"/>
        <rFont val="Times New Roman"/>
        <family val="1"/>
        <charset val="204"/>
      </rPr>
      <t xml:space="preserve"> Оплата ежемесячных денежных выплат ветеранам труда, ветеранам военной службы  (7241)</t>
    </r>
  </si>
  <si>
    <r>
      <rPr>
        <b/>
        <sz val="10"/>
        <color theme="1"/>
        <rFont val="Times New Roman"/>
        <family val="1"/>
        <charset val="204"/>
      </rPr>
      <t>Основное меропрятие 1.13</t>
    </r>
    <r>
      <rPr>
        <sz val="10"/>
        <color theme="1"/>
        <rFont val="Times New Roman"/>
        <family val="1"/>
        <charset val="204"/>
      </rPr>
      <t xml:space="preserve"> Оплата ежемесячных денежных выплат труженикам тыла (7242)</t>
    </r>
  </si>
  <si>
    <r>
      <rPr>
        <b/>
        <sz val="10"/>
        <color theme="1"/>
        <rFont val="Times New Roman"/>
        <family val="1"/>
        <charset val="204"/>
      </rPr>
      <t>Основное меропрятие 1.14</t>
    </r>
    <r>
      <rPr>
        <sz val="10"/>
        <color theme="1"/>
        <rFont val="Times New Roman"/>
        <family val="1"/>
        <charset val="204"/>
      </rPr>
      <t xml:space="preserve"> Оплата ежемесячных денежных выплат реабилитированным лицам (7243)</t>
    </r>
  </si>
  <si>
    <r>
      <rPr>
        <b/>
        <sz val="10"/>
        <color theme="1"/>
        <rFont val="Times New Roman"/>
        <family val="1"/>
        <charset val="204"/>
      </rPr>
      <t>Основное меропрятие 1.15</t>
    </r>
    <r>
      <rPr>
        <sz val="10"/>
        <color theme="1"/>
        <rFont val="Times New Roman"/>
        <family val="1"/>
        <charset val="204"/>
      </rPr>
      <t xml:space="preserve"> Оплата ежемесячных денежных выплат лицам, признанным пострадавшими от политических репрессий (7244)</t>
    </r>
  </si>
  <si>
    <r>
      <rPr>
        <b/>
        <sz val="10"/>
        <color theme="1"/>
        <rFont val="Times New Roman"/>
        <family val="1"/>
        <charset val="204"/>
      </rPr>
      <t>Основное меропрятие 1.16</t>
    </r>
    <r>
      <rPr>
        <sz val="10"/>
        <color theme="1"/>
        <rFont val="Times New Roman"/>
        <family val="1"/>
        <charset val="204"/>
      </rPr>
      <t xml:space="preserve"> Оплата ежемесячных денежных выплат лицам, родившимся в период с 22 июня 1923 года по 3 сентября 1945 года (Дети войны) (7245)</t>
    </r>
  </si>
  <si>
    <r>
      <rPr>
        <b/>
        <sz val="10"/>
        <color theme="1"/>
        <rFont val="Times New Roman"/>
        <family val="1"/>
        <charset val="204"/>
      </rPr>
      <t>Основное меропрятие 1.17</t>
    </r>
    <r>
      <rPr>
        <sz val="10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ветеранам труда (7251)</t>
    </r>
  </si>
  <si>
    <r>
      <rPr>
        <b/>
        <sz val="10"/>
        <color theme="1"/>
        <rFont val="Times New Roman"/>
        <family val="1"/>
        <charset val="204"/>
      </rPr>
      <t>Основное меропрятие 1.18</t>
    </r>
    <r>
      <rPr>
        <sz val="10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</si>
  <si>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1.19 </t>
    </r>
    <r>
      <rPr>
        <sz val="10"/>
        <color theme="1"/>
        <rFont val="Times New Roman"/>
        <family val="1"/>
        <charset val="204"/>
      </rPr>
      <t>Выплата ежемесячных денежных компенсаций расходов по оплате жилищно-коммунальных услуг многодетным (7253)</t>
    </r>
  </si>
  <si>
    <r>
      <rPr>
        <b/>
        <sz val="10"/>
        <color theme="1"/>
        <rFont val="Times New Roman"/>
        <family val="1"/>
        <charset val="204"/>
      </rPr>
      <t>Основное мероприятие 1.20</t>
    </r>
    <r>
      <rPr>
        <sz val="10"/>
        <color theme="1"/>
        <rFont val="Times New Roman"/>
        <family val="1"/>
        <charset val="204"/>
      </rPr>
      <t xml:space="preserve"> Основное меропрятие 1.20 Выплата ежемесячных денежных компенсаций расходов по оплате жилищно-коммунальных услуг иным категориям граждан (7254)</t>
    </r>
  </si>
  <si>
    <r>
      <rPr>
        <b/>
        <sz val="10"/>
        <color theme="1"/>
        <rFont val="Times New Roman"/>
        <family val="1"/>
        <charset val="204"/>
      </rPr>
      <t xml:space="preserve"> Основное меропрятие 1.21</t>
    </r>
    <r>
      <rPr>
        <sz val="10"/>
        <color theme="1"/>
        <rFont val="Times New Roman"/>
        <family val="1"/>
        <charset val="204"/>
      </rPr>
      <t xml:space="preserve"> Предоставление материальной и иной помощи для погребения (7262)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</si>
  <si>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1.22 </t>
    </r>
    <r>
      <rPr>
        <sz val="10"/>
        <color theme="1"/>
        <rFont val="Times New Roman"/>
        <family val="1"/>
        <charset val="204"/>
      </rPr>
      <t xml:space="preserve">Осуществление переданных полномочий РФ по предоставлению отдельных мер социальной поддержки граждан, подвергшихся воздействию радиации (798)   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</si>
  <si>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1.23 </t>
    </r>
    <r>
      <rPr>
        <sz val="10"/>
        <color theme="1"/>
        <rFont val="Times New Roman"/>
        <family val="1"/>
        <charset val="204"/>
      </rPr>
      <t>Выплата муниципальной доплаты к пенсии в рамках подпрограммы "Развитие мер социальной поддержки отдельных категорий граждан" 1261</t>
    </r>
  </si>
  <si>
    <r>
      <rPr>
        <b/>
        <sz val="10"/>
        <color theme="1"/>
        <rFont val="Times New Roman"/>
        <family val="1"/>
        <charset val="204"/>
      </rPr>
      <t>Основное меропрятие3.1</t>
    </r>
    <r>
      <rPr>
        <sz val="10"/>
        <color theme="1"/>
        <rFont val="Times New Roman"/>
        <family val="1"/>
        <charset val="204"/>
      </rPr>
      <t xml:space="preserve"> 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  </r>
  </si>
  <si>
    <r>
      <rPr>
        <b/>
        <sz val="10"/>
        <color theme="1"/>
        <rFont val="Times New Roman"/>
        <family val="1"/>
        <charset val="204"/>
      </rPr>
      <t>Основное меропрятие3.2</t>
    </r>
    <r>
      <rPr>
        <sz val="10"/>
        <color theme="1"/>
        <rFont val="Times New Roman"/>
        <family val="1"/>
        <charset val="204"/>
      </rPr>
      <t xml:space="preserve">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(19301- 5383)</t>
    </r>
  </si>
  <si>
    <r>
      <rPr>
        <b/>
        <sz val="10"/>
        <color theme="1"/>
        <rFont val="Times New Roman"/>
        <family val="1"/>
        <charset val="204"/>
      </rPr>
      <t>Основное меропрятие3.3</t>
    </r>
    <r>
      <rPr>
        <sz val="10"/>
        <color theme="1"/>
        <rFont val="Times New Roman"/>
        <family val="1"/>
        <charset val="204"/>
      </rPr>
      <t xml:space="preserve"> Пособия при всех формах устройства детей, лишенных родительского попечения (5260)</t>
    </r>
  </si>
  <si>
    <r>
      <rPr>
        <b/>
        <sz val="10"/>
        <color theme="1"/>
        <rFont val="Times New Roman"/>
        <family val="1"/>
        <charset val="204"/>
      </rPr>
      <t xml:space="preserve"> Основное меропрятие 3.4 </t>
    </r>
    <r>
      <rPr>
        <sz val="10"/>
        <color theme="1"/>
        <rFont val="Times New Roman"/>
        <family val="1"/>
        <charset val="204"/>
      </rPr>
      <t>Материнский капитал (7300)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</si>
  <si>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3.5 </t>
    </r>
    <r>
      <rPr>
        <sz val="10"/>
        <color theme="1"/>
        <rFont val="Times New Roman"/>
        <family val="1"/>
        <charset val="204"/>
      </rPr>
      <t>Выплата пособий имеющих детей  (7285)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</si>
  <si>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3.7 </t>
    </r>
    <r>
      <rPr>
        <sz val="10"/>
        <color theme="1"/>
        <rFont val="Times New Roman"/>
        <family val="1"/>
        <charset val="204"/>
      </rPr>
  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  </r>
  </si>
  <si>
    <r>
      <rPr>
        <b/>
        <sz val="10"/>
        <color theme="1"/>
        <rFont val="Times New Roman"/>
        <family val="1"/>
        <charset val="204"/>
      </rPr>
      <t>Основное меропрятие 3.8</t>
    </r>
    <r>
      <rPr>
        <sz val="10"/>
        <color theme="1"/>
        <rFont val="Times New Roman"/>
        <family val="1"/>
        <charset val="204"/>
      </rPr>
      <t xml:space="preserve"> Осуществление мер по социальной защите граждан, являющихся усыновителями  (7286)</t>
    </r>
  </si>
  <si>
    <r>
      <rPr>
        <b/>
        <sz val="10"/>
        <color theme="1"/>
        <rFont val="Times New Roman"/>
        <family val="1"/>
        <charset val="204"/>
      </rPr>
      <t>Основное меропрятие 3.9</t>
    </r>
    <r>
      <rPr>
        <sz val="10"/>
        <color theme="1"/>
        <rFont val="Times New Roman"/>
        <family val="1"/>
        <charset val="204"/>
      </rPr>
      <t xml:space="preserve"> Содержание ребенка в семье опекуна и приемной семье, а также вознаграждение, причитающееся приемному родителю  (7287)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</si>
  <si>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3.10 </t>
    </r>
    <r>
      <rPr>
        <sz val="10"/>
        <color theme="1"/>
        <rFont val="Times New Roman"/>
        <family val="1"/>
        <charset val="204"/>
      </rPr>
      <t>Осуществление мер социальной защиты многодетных семей (7288)</t>
    </r>
  </si>
  <si>
    <r>
      <t>Основное меропрятие 5.1</t>
    </r>
    <r>
      <rPr>
        <sz val="10"/>
        <color theme="1"/>
        <rFont val="Times New Roman"/>
        <family val="1"/>
        <charset val="204"/>
      </rPr>
      <t xml:space="preserve"> Организация предоставления отдельных мер социальной защиты населения  (7123)</t>
    </r>
  </si>
  <si>
    <r>
      <rPr>
        <b/>
        <sz val="10"/>
        <color theme="1"/>
        <rFont val="Times New Roman"/>
        <family val="1"/>
        <charset val="204"/>
      </rPr>
      <t>Основное меропрятие 5.2</t>
    </r>
    <r>
      <rPr>
        <sz val="10"/>
        <color theme="1"/>
        <rFont val="Times New Roman"/>
        <family val="1"/>
        <charset val="204"/>
      </rPr>
      <t xml:space="preserve">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</si>
  <si>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5.3 </t>
    </r>
    <r>
      <rPr>
        <sz val="10"/>
        <color theme="1"/>
        <rFont val="Times New Roman"/>
        <family val="1"/>
        <charset val="204"/>
      </rPr>
      <t>Осуществление деятельности по опеке и попечительства в отношении совершеннолетних лиц (7125)</t>
    </r>
  </si>
  <si>
    <r>
      <rPr>
        <b/>
        <sz val="10"/>
        <color theme="1"/>
        <rFont val="Times New Roman"/>
        <family val="1"/>
        <charset val="204"/>
      </rPr>
      <t>Основное меропрятие 5.4</t>
    </r>
    <r>
      <rPr>
        <sz val="10"/>
        <color theme="1"/>
        <rFont val="Times New Roman"/>
        <family val="1"/>
        <charset val="204"/>
      </rPr>
      <t xml:space="preserve"> Организация предоставления ежемесячных денежных компенсаций расходов по оплате жилищно-коммунальных услуг (7126)</t>
    </r>
  </si>
  <si>
    <r>
      <rPr>
        <b/>
        <sz val="10"/>
        <color theme="1"/>
        <rFont val="Times New Roman"/>
        <family val="1"/>
        <charset val="204"/>
      </rPr>
      <t>Основное меропрятие 5.5</t>
    </r>
    <r>
      <rPr>
        <sz val="10"/>
        <color theme="1"/>
        <rFont val="Times New Roman"/>
        <family val="1"/>
        <charset val="204"/>
      </rPr>
      <t xml:space="preserve"> Предоставление материальной и иной помощи для погребения (7127)</t>
    </r>
  </si>
  <si>
    <r>
      <t>ус. ед. (</t>
    </r>
    <r>
      <rPr>
        <b/>
        <sz val="9"/>
        <color theme="1"/>
        <rFont val="Times New Roman"/>
        <family val="1"/>
        <charset val="204"/>
      </rPr>
      <t>организации</t>
    </r>
    <r>
      <rPr>
        <b/>
        <sz val="10"/>
        <color theme="1"/>
        <rFont val="Times New Roman"/>
        <family val="1"/>
        <charset val="204"/>
      </rPr>
      <t>)</t>
    </r>
  </si>
  <si>
    <t>Подпрограмма 2                                            " Модернизация и развитие социального обслуживания"</t>
  </si>
  <si>
    <t>Подпрограмма 3                                            " Социальная поддержка семьи и детсва"</t>
  </si>
  <si>
    <t>Подпрограмма 4                                              " Повышение эффективности муниципальной поддержки социально ориентированных некоммерческих организаций муниципальной программы"</t>
  </si>
  <si>
    <t>Подпрограмма 5                                                "Обеспечение реализации муниципальной программы"</t>
  </si>
  <si>
    <t xml:space="preserve">Основное мероприятие 5.1                                Организация предоставления отдельных мер социальной защиты населения </t>
  </si>
  <si>
    <t>Основное мероприятие 5.4                                  Организация предоставления ежемесячных денежных компенсаций расходов по оплате жилищно-коммунальных услуг</t>
  </si>
  <si>
    <t xml:space="preserve">Основное мероприятие 4.1                                  Субсидии на мероприятия по поддержке социально ориентированных некоммерческих организаций </t>
  </si>
  <si>
    <t xml:space="preserve">Основное меропрятие2.1                                   Модернизация    и      развитиесоциального обслуживания населения </t>
  </si>
  <si>
    <t xml:space="preserve">Основное меропрятие 1.20                                Выплата ежемесячных денежных компенсаций расходов по оплате жилищно-коммунальных услуг иным категориям граждан </t>
  </si>
  <si>
    <t xml:space="preserve">Основное меропрятие 1.19                                 Выплата ежемесячных денежных компенсаций расходов по оплате жилищно-коммунальных услуг многодетным </t>
  </si>
  <si>
    <t>Основное меропрятие 1.18                                     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</si>
  <si>
    <t xml:space="preserve">Основное меропрятие 1.17                                  Выплата ежемесячных денежных компенсаций расходов по оплате жилищно-коммунальных услуг ветеранам труда </t>
  </si>
  <si>
    <t>Основное меропрятие 1.16                                 Оплата ежемесячных денежных выплат лицам, родившимся в период с 22 июня 1923 года по 3 сентября 1945 года (Дети войны)</t>
  </si>
  <si>
    <t xml:space="preserve">Основное меропрятие 1.15                                 Оплата ежемесячных денежных выплат лицам, признанным пострадавшими от политических репрессий </t>
  </si>
  <si>
    <t xml:space="preserve">Основное меропрятие 1.14                                 Оплата ежемесячных денежных выплат реабилитированным лицам </t>
  </si>
  <si>
    <t xml:space="preserve">Основное мероприятие 1.7                                Выплата пособий малоимущим гражданам и гражданам, оказавшимся в тяжелой жизненной ситуации </t>
  </si>
  <si>
    <t>Основание мероприятие 1.6                             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</si>
  <si>
    <t xml:space="preserve">Основное мероприятие 1.5                             Социальная поддержка Героев Социалистического труда и полных кавалеров ордена Славы  </t>
  </si>
  <si>
    <t xml:space="preserve">Основное мероприятие 1.4                               Предоставление гражданам адресных субсидий на оплату жилого помещения и коммунальных услуг  </t>
  </si>
  <si>
    <t>Основное мероприятие1.3                                 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(180)</t>
  </si>
  <si>
    <t>Основное мероприятие1.2                                   Оплата жилищно-коммунальных услуг отдельным категориям граждан  (21501, 21502, 21503)</t>
  </si>
  <si>
    <t>Основное мероприяте 1.1                                Оплата ежегодной денежной выплаты гражданам, награжденным знаком "Почетный донор СССР", "Почетный донор России" годы"(211)</t>
  </si>
  <si>
    <t>Основное мероприятие 3.4                              Материнский капитал</t>
  </si>
  <si>
    <t>Основное мероприятие 3.3                                   Пособия при всех формах устройства детей, лишенных родительского попечения</t>
  </si>
  <si>
    <t>Основное мероприятие 3.2                                 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</t>
  </si>
  <si>
    <t xml:space="preserve">Основное мероприятие 3.6                             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</si>
  <si>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 xml:space="preserve">Основное мероприятие 3.7                                    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</t>
  </si>
  <si>
    <t xml:space="preserve">Основное мероприятие 3.9                                    Содержание ребенка в семье опекуна и приемной семье, а также вознаграждение, причитающееся приемному родителю </t>
  </si>
  <si>
    <t>Подпрограмма 1                                                  " Развитие мер социальной поддержки отдельных категорий граждан"</t>
  </si>
  <si>
    <r>
      <rPr>
        <b/>
        <sz val="10"/>
        <color theme="1"/>
        <rFont val="Times New Roman"/>
        <family val="1"/>
        <charset val="204"/>
      </rPr>
      <t xml:space="preserve"> Основное мероприятие 1.4</t>
    </r>
    <r>
      <rPr>
        <sz val="10"/>
        <color theme="1"/>
        <rFont val="Times New Roman"/>
        <family val="1"/>
        <charset val="204"/>
      </rPr>
      <t xml:space="preserve"> Предоставление гражданам адресных субсидий на оплату жилого помещения и коммунальных услуг  (7151)</t>
    </r>
  </si>
  <si>
    <r>
      <rPr>
        <b/>
        <sz val="10"/>
        <color theme="1"/>
        <rFont val="Times New Roman"/>
        <family val="1"/>
        <charset val="204"/>
      </rPr>
      <t xml:space="preserve">Основное мероприятие 1.5 </t>
    </r>
    <r>
      <rPr>
        <sz val="10"/>
        <color theme="1"/>
        <rFont val="Times New Roman"/>
        <family val="1"/>
        <charset val="204"/>
      </rPr>
      <t>Социальная поддержка Героев Социалистического труда и полных кавалеров ордена Славы  (7198)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</si>
  <si>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1.11 </t>
    </r>
    <r>
      <rPr>
        <sz val="10"/>
        <color theme="1"/>
        <rFont val="Times New Roman"/>
        <family val="1"/>
        <charset val="204"/>
      </rPr>
      <t>Выплату ежемесячных пособий лицам, привлекавшимся органами местной власти к разминированию территорий и объектов в период 1943- 1950г.   (7238)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</si>
  <si>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1.13 </t>
    </r>
    <r>
      <rPr>
        <sz val="10"/>
        <color theme="1"/>
        <rFont val="Times New Roman"/>
        <family val="1"/>
        <charset val="204"/>
      </rPr>
      <t>Оплата ежемесячных денежных выплат труженикам тыла (7242)</t>
    </r>
  </si>
  <si>
    <r>
      <rPr>
        <b/>
        <sz val="10"/>
        <color theme="1"/>
        <rFont val="Times New Roman"/>
        <family val="1"/>
        <charset val="204"/>
      </rPr>
      <t xml:space="preserve">Основное меропрятие 1.15 </t>
    </r>
    <r>
      <rPr>
        <sz val="10"/>
        <color theme="1"/>
        <rFont val="Times New Roman"/>
        <family val="1"/>
        <charset val="204"/>
      </rPr>
      <t>Оплата ежемесячных денежных выплат лицам, признанным пострадавшими от политических репрессий (7244)</t>
    </r>
  </si>
  <si>
    <r>
      <rPr>
        <b/>
        <sz val="10"/>
        <color theme="1"/>
        <rFont val="Times New Roman"/>
        <family val="1"/>
        <charset val="204"/>
      </rPr>
      <t>Основное меропрятие 1.20</t>
    </r>
    <r>
      <rPr>
        <sz val="10"/>
        <color theme="1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иным категориям граждан (7254)</t>
    </r>
  </si>
  <si>
    <r>
      <rPr>
        <b/>
        <sz val="10"/>
        <color theme="1"/>
        <rFont val="Times New Roman"/>
        <family val="1"/>
        <charset val="204"/>
      </rPr>
      <t>Основное меропрятие 1.21</t>
    </r>
    <r>
      <rPr>
        <sz val="10"/>
        <color theme="1"/>
        <rFont val="Times New Roman"/>
        <family val="1"/>
        <charset val="204"/>
      </rPr>
      <t xml:space="preserve"> Предоставление материальной и иной помощи для погребения (7262)</t>
    </r>
  </si>
  <si>
    <r>
      <rPr>
        <b/>
        <sz val="10"/>
        <color theme="1"/>
        <rFont val="Times New Roman"/>
        <family val="1"/>
        <charset val="204"/>
      </rPr>
      <t>Основное меропрятие 1.23</t>
    </r>
    <r>
      <rPr>
        <sz val="10"/>
        <color theme="1"/>
        <rFont val="Times New Roman"/>
        <family val="1"/>
        <charset val="204"/>
      </rPr>
      <t xml:space="preserve">                        Выплата муниципальной доплаты к пенсии в рамках подпрограммы "Развитие мер социальной поддержки отдельных категорий граждан" 1261</t>
    </r>
  </si>
  <si>
    <t>Форма 5. Сведения о мерах правового регулирования ( годовая форма)</t>
  </si>
  <si>
    <t>Вид, наименование нормативного правового акта</t>
  </si>
  <si>
    <t>результат</t>
  </si>
  <si>
    <t xml:space="preserve">причины невыполнения </t>
  </si>
  <si>
    <t>Срок принятия</t>
  </si>
  <si>
    <t xml:space="preserve">Примечание </t>
  </si>
  <si>
    <t>соисполнители, участник муниципальной программы</t>
  </si>
  <si>
    <t>Значение показателя объема услуи</t>
  </si>
  <si>
    <t>отклонение,%</t>
  </si>
  <si>
    <t>причины отклонений</t>
  </si>
  <si>
    <t xml:space="preserve">Наименование муниципальной программы </t>
  </si>
  <si>
    <t>Критерии оценки эффективности</t>
  </si>
  <si>
    <t>1. Достижение показателей конечного результата</t>
  </si>
  <si>
    <t xml:space="preserve">3. Освоение областного бюджета </t>
  </si>
  <si>
    <t>Итоговая оценка эффективности реализации программы с учетом весовых коэффициентов,балов</t>
  </si>
  <si>
    <t>количество целевых показателей</t>
  </si>
  <si>
    <t>в том числе ц.п.,достижение значений которых соответствует градации ( положительная динамика-при росте значений/при снижении значений)</t>
  </si>
  <si>
    <t>100% или выше/100% или ниже</t>
  </si>
  <si>
    <t>более 80%,но менее 100%/ более 100%,но менее 120%</t>
  </si>
  <si>
    <t>от 50%до 80%/от 120% до 150%</t>
  </si>
  <si>
    <t>менее 50%/более 150%</t>
  </si>
  <si>
    <t>Оценка освоения средств бюджета,%</t>
  </si>
  <si>
    <t>Форма 7. Оценка эффективности реализации муниципальной программы в рамках годового мониторинга( годовая форма)</t>
  </si>
  <si>
    <t>оценка по 1 критерию,баллов</t>
  </si>
  <si>
    <t>оценка по 2 критерию,баллов</t>
  </si>
  <si>
    <t>оценка по 3 критерию,баллов</t>
  </si>
  <si>
    <t>УТВЕРЖДАЮ</t>
  </si>
  <si>
    <r>
      <t xml:space="preserve">Подпрограмма 1                                         </t>
    </r>
    <r>
      <rPr>
        <sz val="10"/>
        <color theme="1"/>
        <rFont val="Times New Roman"/>
        <family val="1"/>
        <charset val="204"/>
      </rPr>
      <t>" Развитие мер социальной поддержки отдельных категорий граждан"</t>
    </r>
  </si>
  <si>
    <r>
      <t xml:space="preserve">Подпрограмма 2                                               </t>
    </r>
    <r>
      <rPr>
        <sz val="10"/>
        <color theme="1"/>
        <rFont val="Times New Roman"/>
        <family val="1"/>
        <charset val="204"/>
      </rPr>
      <t>" Модернизация и развитие социального обслуживания"</t>
    </r>
  </si>
  <si>
    <t xml:space="preserve">Форма 6. Сведения о выполнении сводных показателей муниципальных заданий по муниципальной программе </t>
  </si>
  <si>
    <t>(годовая форма)</t>
  </si>
  <si>
    <t>УСЗН администрации Белгородского района</t>
  </si>
  <si>
    <t>II.2015</t>
  </si>
  <si>
    <t xml:space="preserve">принят в срок </t>
  </si>
  <si>
    <t xml:space="preserve">Решение сессии Муниципального совета Белгородского района № 181 </t>
  </si>
  <si>
    <t>Решение сессии Муниципального совета Белгородского района № 190</t>
  </si>
  <si>
    <t>Решение сессии Муниципального совета Белгородского района № 202</t>
  </si>
  <si>
    <t>III.2015</t>
  </si>
  <si>
    <t>Решение сессии Муниципального совета Белгородского района № 222</t>
  </si>
  <si>
    <t>Решение сессии Муниципального совета Белгородского района № 238</t>
  </si>
  <si>
    <t>I.2015</t>
  </si>
  <si>
    <t>Решение сессии Муниципального совета Белгородского района № 255</t>
  </si>
  <si>
    <t xml:space="preserve"> на 01.01.2016 г.</t>
  </si>
  <si>
    <t>Бланк расходов: Субсидии на  МУ - Соцзащита, Управление Соцзащиты _ОБЛ, Управление Соцзащиты _ФЕД, Управление Соцзащиты _Cмета, МБУ "СРЦдН" Белгородского района, Субсидии на  ФУ - Соцзащита, Субсидии на ИЦ - Соцзащита, Управление Соцзащиты _Cмета_БУХ, Субсидии на  МУ - Соцзащита_1</t>
  </si>
  <si>
    <t>КП - расходы год</t>
  </si>
  <si>
    <t>0325209</t>
  </si>
  <si>
    <t>45</t>
  </si>
  <si>
    <t>0352021</t>
  </si>
  <si>
    <t>46</t>
  </si>
  <si>
    <t>Дата печати 19.01.2016 (17:20:10)</t>
  </si>
  <si>
    <t>КВСР</t>
  </si>
  <si>
    <t>Доп. ФК</t>
  </si>
  <si>
    <t>Код цели</t>
  </si>
  <si>
    <t>% исполнения</t>
  </si>
  <si>
    <t>9900000</t>
  </si>
  <si>
    <t>9990000</t>
  </si>
  <si>
    <t>873</t>
  </si>
  <si>
    <t>090000</t>
  </si>
  <si>
    <t>0</t>
  </si>
  <si>
    <t>0300000</t>
  </si>
  <si>
    <t>0310000</t>
  </si>
  <si>
    <t>100000</t>
  </si>
  <si>
    <t>0320000</t>
  </si>
  <si>
    <t>М 7159</t>
  </si>
  <si>
    <t>798</t>
  </si>
  <si>
    <t>211</t>
  </si>
  <si>
    <t>21501</t>
  </si>
  <si>
    <t>21502</t>
  </si>
  <si>
    <t>21503</t>
  </si>
  <si>
    <t>180</t>
  </si>
  <si>
    <t>М 7151</t>
  </si>
  <si>
    <t>М 7198</t>
  </si>
  <si>
    <t>М 7199</t>
  </si>
  <si>
    <t>М 7231</t>
  </si>
  <si>
    <t>М 7235</t>
  </si>
  <si>
    <t>М 7236</t>
  </si>
  <si>
    <t>М 7237</t>
  </si>
  <si>
    <t>М 7238</t>
  </si>
  <si>
    <t>М 7241</t>
  </si>
  <si>
    <t>М 7242</t>
  </si>
  <si>
    <t>М 7243</t>
  </si>
  <si>
    <t>47</t>
  </si>
  <si>
    <t>48</t>
  </si>
  <si>
    <t>М 7245</t>
  </si>
  <si>
    <t>49</t>
  </si>
  <si>
    <t>50</t>
  </si>
  <si>
    <t>М 7251</t>
  </si>
  <si>
    <t>51</t>
  </si>
  <si>
    <t>52</t>
  </si>
  <si>
    <t>М 7252</t>
  </si>
  <si>
    <t>53</t>
  </si>
  <si>
    <t>54</t>
  </si>
  <si>
    <t>М 7253</t>
  </si>
  <si>
    <t>55</t>
  </si>
  <si>
    <t>56</t>
  </si>
  <si>
    <t>М 7254</t>
  </si>
  <si>
    <t>57</t>
  </si>
  <si>
    <t>58</t>
  </si>
  <si>
    <t>М 7262</t>
  </si>
  <si>
    <t>59</t>
  </si>
  <si>
    <t>0330000</t>
  </si>
  <si>
    <t>60</t>
  </si>
  <si>
    <t>61</t>
  </si>
  <si>
    <t>19302</t>
  </si>
  <si>
    <t>62</t>
  </si>
  <si>
    <t>63</t>
  </si>
  <si>
    <t>19301</t>
  </si>
  <si>
    <t>64</t>
  </si>
  <si>
    <t>65</t>
  </si>
  <si>
    <t>М 7285</t>
  </si>
  <si>
    <t>66</t>
  </si>
  <si>
    <t>67</t>
  </si>
  <si>
    <t>М 7288</t>
  </si>
  <si>
    <t>68</t>
  </si>
  <si>
    <t>69</t>
  </si>
  <si>
    <t>70</t>
  </si>
  <si>
    <t>71</t>
  </si>
  <si>
    <t>72</t>
  </si>
  <si>
    <t>73</t>
  </si>
  <si>
    <t>988</t>
  </si>
  <si>
    <t>74</t>
  </si>
  <si>
    <t>75</t>
  </si>
  <si>
    <t>159</t>
  </si>
  <si>
    <t>76</t>
  </si>
  <si>
    <t>77</t>
  </si>
  <si>
    <t>78</t>
  </si>
  <si>
    <t>79</t>
  </si>
  <si>
    <t>168</t>
  </si>
  <si>
    <t>80</t>
  </si>
  <si>
    <t>81</t>
  </si>
  <si>
    <t>206</t>
  </si>
  <si>
    <t>82</t>
  </si>
  <si>
    <t>83</t>
  </si>
  <si>
    <t>М 7084</t>
  </si>
  <si>
    <t>84</t>
  </si>
  <si>
    <t>85</t>
  </si>
  <si>
    <t>М 7137</t>
  </si>
  <si>
    <t>86</t>
  </si>
  <si>
    <t>87</t>
  </si>
  <si>
    <t>М 7286</t>
  </si>
  <si>
    <t>88</t>
  </si>
  <si>
    <t>89</t>
  </si>
  <si>
    <t>М 7287</t>
  </si>
  <si>
    <t>90</t>
  </si>
  <si>
    <t>91</t>
  </si>
  <si>
    <t>М 7300</t>
  </si>
  <si>
    <t>92</t>
  </si>
  <si>
    <t>93</t>
  </si>
  <si>
    <t>94</t>
  </si>
  <si>
    <t>95</t>
  </si>
  <si>
    <t>933</t>
  </si>
  <si>
    <t>96</t>
  </si>
  <si>
    <t>0340000</t>
  </si>
  <si>
    <t>97</t>
  </si>
  <si>
    <t>98</t>
  </si>
  <si>
    <t>М 7123</t>
  </si>
  <si>
    <t>99</t>
  </si>
  <si>
    <t>М 7124</t>
  </si>
  <si>
    <t>101</t>
  </si>
  <si>
    <t>102</t>
  </si>
  <si>
    <t>М 7125</t>
  </si>
  <si>
    <t>103</t>
  </si>
  <si>
    <t>104</t>
  </si>
  <si>
    <t>М 7126</t>
  </si>
  <si>
    <t>105</t>
  </si>
  <si>
    <t>106</t>
  </si>
  <si>
    <t>М 7127</t>
  </si>
  <si>
    <t>107</t>
  </si>
  <si>
    <t>0350000</t>
  </si>
  <si>
    <t>108</t>
  </si>
  <si>
    <t>109</t>
  </si>
  <si>
    <t>110</t>
  </si>
  <si>
    <t>7133</t>
  </si>
  <si>
    <t>111</t>
  </si>
  <si>
    <t>112</t>
  </si>
  <si>
    <t>113</t>
  </si>
  <si>
    <t>114</t>
  </si>
  <si>
    <t>03 4 7126</t>
  </si>
  <si>
    <t>2. Достижение показателей непосредственного результата</t>
  </si>
  <si>
    <t>реализуется эффективно</t>
  </si>
  <si>
    <t>Социальная поддержка граждан на территории Белгородского района на      2015-2020 гг.</t>
  </si>
  <si>
    <t>1.2.3.</t>
  </si>
  <si>
    <r>
      <rPr>
        <b/>
        <sz val="9"/>
        <color theme="1"/>
        <rFont val="Times New Roman"/>
        <family val="1"/>
        <charset val="204"/>
      </rPr>
      <t xml:space="preserve">Основное меропрятие 3.4                                     </t>
    </r>
    <r>
      <rPr>
        <sz val="9"/>
        <color theme="1"/>
        <rFont val="Times New Roman"/>
        <family val="1"/>
        <charset val="204"/>
      </rPr>
      <t xml:space="preserve"> Материнский капитал (7300)</t>
    </r>
  </si>
  <si>
    <t>IV.2015</t>
  </si>
  <si>
    <r>
      <rPr>
        <b/>
        <sz val="11"/>
        <color theme="1"/>
        <rFont val="Times New Roman"/>
        <family val="1"/>
        <charset val="204"/>
      </rPr>
      <t xml:space="preserve">Вывод  </t>
    </r>
    <r>
      <rPr>
        <sz val="11"/>
        <color theme="1"/>
        <rFont val="Times New Roman"/>
        <family val="1"/>
        <charset val="204"/>
      </rPr>
      <t xml:space="preserve">             об оценке эффективности реализации программы </t>
    </r>
  </si>
  <si>
    <r>
      <rPr>
        <b/>
        <sz val="9"/>
        <rFont val="Times New Roman"/>
        <family val="1"/>
        <charset val="204"/>
      </rPr>
      <t xml:space="preserve"> Основное мероприятие 2.2 </t>
    </r>
    <r>
      <rPr>
        <sz val="9"/>
        <rFont val="Times New Roman"/>
        <family val="1"/>
        <charset val="204"/>
      </rPr>
      <t>Софинансирование социальных программ,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 (0325209)</t>
    </r>
  </si>
  <si>
    <t>Решение сессии Муниципального совета Белгородского района № 287</t>
  </si>
  <si>
    <r>
      <rPr>
        <b/>
        <sz val="9"/>
        <color theme="1"/>
        <rFont val="Times New Roman"/>
        <family val="1"/>
        <charset val="204"/>
      </rPr>
      <t>Основное меропрятие2.3</t>
    </r>
    <r>
      <rPr>
        <sz val="9"/>
        <color theme="1"/>
        <rFont val="Times New Roman"/>
        <family val="1"/>
        <charset val="204"/>
      </rPr>
      <t xml:space="preserve"> Модернизация    и      развитие
социального обслуживания населения </t>
    </r>
    <r>
      <rPr>
        <sz val="9"/>
        <color rgb="FF002060"/>
        <rFont val="Times New Roman"/>
        <family val="1"/>
        <charset val="204"/>
      </rPr>
      <t>(7159) Внебюджет</t>
    </r>
    <r>
      <rPr>
        <sz val="9"/>
        <color theme="1"/>
        <rFont val="Times New Roman"/>
        <family val="1"/>
        <charset val="204"/>
      </rPr>
      <t xml:space="preserve">
</t>
    </r>
  </si>
  <si>
    <t>Подпрограмма 3                        " Социальная поддержка семьи и детсва"</t>
  </si>
  <si>
    <t>Подпрограмма 2                        " Модернизация и развитие социального обслуживания"</t>
  </si>
  <si>
    <r>
      <t xml:space="preserve">Подпрограмма 1                                       </t>
    </r>
    <r>
      <rPr>
        <sz val="10"/>
        <color theme="1"/>
        <rFont val="Times New Roman"/>
        <family val="1"/>
        <charset val="204"/>
      </rPr>
      <t>" Развитие мер социальной поддержки отдельных категорий граждан"</t>
    </r>
  </si>
  <si>
    <t>Форма 3. Сведения об использовании бюджетных ассигнований бюджета на реализацию муниципальной программы  I квартал 2016г</t>
  </si>
  <si>
    <t>Отчетный период 2016</t>
  </si>
  <si>
    <t>Базовый период          (факт 2015г)</t>
  </si>
  <si>
    <t>1.1.24.</t>
  </si>
  <si>
    <r>
      <t xml:space="preserve">Основное меропрятие 1.24  </t>
    </r>
    <r>
      <rPr>
        <sz val="10"/>
        <color theme="1"/>
        <rFont val="Times New Roman"/>
        <family val="1"/>
        <charset val="204"/>
      </rPr>
      <t xml:space="preserve"> 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7381</t>
    </r>
  </si>
  <si>
    <r>
      <rPr>
        <b/>
        <sz val="9"/>
        <color theme="1"/>
        <rFont val="Times New Roman"/>
        <family val="1"/>
        <charset val="204"/>
      </rPr>
      <t>Основное меропрятие 1.23</t>
    </r>
    <r>
      <rPr>
        <sz val="9"/>
        <color theme="1"/>
        <rFont val="Times New Roman"/>
        <family val="1"/>
        <charset val="204"/>
      </rPr>
      <t xml:space="preserve"> Выплата муниципальной доплаты к пенсии в рамках подпрограммы "Развитие мер социальной поддержки отдельных категорий граждан" </t>
    </r>
    <r>
      <rPr>
        <sz val="9"/>
        <color rgb="FF0070C0"/>
        <rFont val="Times New Roman"/>
        <family val="1"/>
        <charset val="204"/>
      </rPr>
      <t>1261</t>
    </r>
  </si>
  <si>
    <r>
      <rPr>
        <b/>
        <sz val="9"/>
        <color theme="1"/>
        <rFont val="Times New Roman"/>
        <family val="1"/>
        <charset val="204"/>
      </rPr>
      <t>Основное меропрятие 1.22</t>
    </r>
    <r>
      <rPr>
        <sz val="9"/>
        <color theme="1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rgb="FF0070C0"/>
        <rFont val="Times New Roman"/>
        <family val="1"/>
        <charset val="204"/>
      </rPr>
      <t xml:space="preserve">(798)   </t>
    </r>
  </si>
  <si>
    <r>
      <rPr>
        <b/>
        <sz val="9"/>
        <color theme="1"/>
        <rFont val="Times New Roman"/>
        <family val="1"/>
        <charset val="204"/>
      </rPr>
      <t>Основное меропрятие 1.24</t>
    </r>
    <r>
      <rPr>
        <sz val="9"/>
        <color theme="1"/>
        <rFont val="Times New Roman"/>
        <family val="1"/>
        <charset val="204"/>
      </rPr>
      <t xml:space="preserve"> 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</t>
    </r>
    <r>
      <rPr>
        <sz val="9"/>
        <color rgb="FF0070C0"/>
        <rFont val="Times New Roman"/>
        <family val="1"/>
        <charset val="204"/>
      </rPr>
      <t>7381</t>
    </r>
  </si>
  <si>
    <t>1.3.11.</t>
  </si>
  <si>
    <r>
      <rPr>
        <b/>
        <sz val="9"/>
        <color theme="1"/>
        <rFont val="Times New Roman"/>
        <family val="1"/>
        <charset val="204"/>
      </rPr>
      <t>Основное меропрятие 3.11</t>
    </r>
    <r>
      <rPr>
        <sz val="9"/>
        <color theme="1"/>
        <rFont val="Times New Roman"/>
        <family val="1"/>
        <charset val="204"/>
      </rPr>
      <t xml:space="preserve"> Выплатат единовременной адресной помощи женщинам находящимся в трудной ситуации (7400)</t>
    </r>
  </si>
  <si>
    <r>
      <rPr>
        <b/>
        <sz val="9"/>
        <color theme="1"/>
        <rFont val="Times New Roman"/>
        <family val="1"/>
        <charset val="204"/>
      </rPr>
      <t xml:space="preserve">Основное меропрятие 3.11                       </t>
    </r>
    <r>
      <rPr>
        <sz val="9"/>
        <color theme="1"/>
        <rFont val="Times New Roman"/>
        <family val="1"/>
        <charset val="204"/>
      </rPr>
      <t xml:space="preserve"> Выплатат единовременной адресной помощи женщинам находящимся в трудной ситуации (7400)</t>
    </r>
  </si>
  <si>
    <r>
      <t xml:space="preserve">Основное меропрятие 3.11   </t>
    </r>
    <r>
      <rPr>
        <sz val="10"/>
        <color theme="1"/>
        <rFont val="Times New Roman"/>
        <family val="1"/>
        <charset val="204"/>
      </rPr>
      <t>Выплатат единовременной адресной помощи женщинам находящимся в трудной ситуации (7400)</t>
    </r>
  </si>
  <si>
    <r>
      <t xml:space="preserve">Подпрограмма 2                                           </t>
    </r>
    <r>
      <rPr>
        <sz val="10"/>
        <color theme="1"/>
        <rFont val="Times New Roman"/>
        <family val="1"/>
        <charset val="204"/>
      </rPr>
      <t>" Модернизация и развитие социального обслуживания"</t>
    </r>
  </si>
  <si>
    <t>МБУ " КЦСОН"</t>
  </si>
  <si>
    <r>
      <rPr>
        <b/>
        <sz val="9"/>
        <color theme="1"/>
        <rFont val="Times New Roman"/>
        <family val="1"/>
        <charset val="204"/>
      </rPr>
      <t>Основное меропрятие2.2</t>
    </r>
    <r>
      <rPr>
        <sz val="9"/>
        <color theme="1"/>
        <rFont val="Times New Roman"/>
        <family val="1"/>
        <charset val="204"/>
      </rPr>
      <t xml:space="preserve"> Модернизация    и      развитие
социального обслуживания населения </t>
    </r>
    <r>
      <rPr>
        <sz val="9"/>
        <color rgb="FF002060"/>
        <rFont val="Times New Roman"/>
        <family val="1"/>
        <charset val="204"/>
      </rPr>
      <t>(7159-КВФО 2)</t>
    </r>
    <r>
      <rPr>
        <sz val="9"/>
        <color theme="1"/>
        <rFont val="Times New Roman"/>
        <family val="1"/>
        <charset val="204"/>
      </rPr>
      <t xml:space="preserve">
</t>
    </r>
  </si>
  <si>
    <r>
      <rPr>
        <b/>
        <sz val="10"/>
        <color theme="1"/>
        <rFont val="Times New Roman"/>
        <family val="1"/>
        <charset val="204"/>
      </rPr>
      <t xml:space="preserve"> Основное мероприяте 1.1                    </t>
    </r>
    <r>
      <rPr>
        <sz val="10"/>
        <color theme="1"/>
        <rFont val="Times New Roman"/>
        <family val="1"/>
        <charset val="204"/>
      </rPr>
      <t>Оплата ежегодной денежной выплаты гражданам, награжденным знаком "Почетный донор СССР", "Почетный донор России" годы"(210)</t>
    </r>
  </si>
  <si>
    <t>4 1 7381</t>
  </si>
  <si>
    <t>Основное меропрятие 1.24 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7381</t>
  </si>
  <si>
    <t xml:space="preserve">Основное меропрятие 1.22 Осуществление переданных полномочий РФ по предоставлению отдельных мер социальной поддержки граждан, подвергшихся воздействию радиации (КЦ798)   </t>
  </si>
  <si>
    <t xml:space="preserve"> на 01.04.2016 г.</t>
  </si>
  <si>
    <t>Дата печати 06.04.2016 (15:16:49)</t>
  </si>
  <si>
    <t>Ассигнования 2016 год</t>
  </si>
  <si>
    <t>0310112610</t>
  </si>
  <si>
    <t>0310151370</t>
  </si>
  <si>
    <t>0310152200</t>
  </si>
  <si>
    <t>0310152800</t>
  </si>
  <si>
    <t>0310172310</t>
  </si>
  <si>
    <t>0310172360</t>
  </si>
  <si>
    <t>0310172370</t>
  </si>
  <si>
    <t>0310172380</t>
  </si>
  <si>
    <t>0310172410</t>
  </si>
  <si>
    <t>0310172420</t>
  </si>
  <si>
    <t>0310172430</t>
  </si>
  <si>
    <t>0310172440</t>
  </si>
  <si>
    <t>0310172450</t>
  </si>
  <si>
    <t>0310172620</t>
  </si>
  <si>
    <t>0310173810</t>
  </si>
  <si>
    <t>0310252500</t>
  </si>
  <si>
    <t>0310271510</t>
  </si>
  <si>
    <t>0310272510</t>
  </si>
  <si>
    <t>0310272520</t>
  </si>
  <si>
    <t>0310272530</t>
  </si>
  <si>
    <t>0310272540</t>
  </si>
  <si>
    <t>0310371980</t>
  </si>
  <si>
    <t>0310371990</t>
  </si>
  <si>
    <t>0310372350</t>
  </si>
  <si>
    <t>0320271590</t>
  </si>
  <si>
    <t>0330150840</t>
  </si>
  <si>
    <t>0330153810</t>
  </si>
  <si>
    <t>0330153830</t>
  </si>
  <si>
    <t>0330172850</t>
  </si>
  <si>
    <t>0330172880</t>
  </si>
  <si>
    <t>0330173000</t>
  </si>
  <si>
    <t>0330174000</t>
  </si>
  <si>
    <t>03301R0840</t>
  </si>
  <si>
    <t>0330252600</t>
  </si>
  <si>
    <t>0330271370</t>
  </si>
  <si>
    <t>0330272860</t>
  </si>
  <si>
    <t>0330272870</t>
  </si>
  <si>
    <t>0340171260</t>
  </si>
  <si>
    <t>0340271230</t>
  </si>
  <si>
    <t>0340371240</t>
  </si>
  <si>
    <t>0340471250</t>
  </si>
  <si>
    <t>0340571270</t>
  </si>
  <si>
    <t>0350120210</t>
  </si>
  <si>
    <t>9990010100</t>
  </si>
  <si>
    <t>9990020430</t>
  </si>
  <si>
    <t>9990020570</t>
  </si>
  <si>
    <r>
      <rPr>
        <b/>
        <sz val="9"/>
        <color theme="1"/>
        <rFont val="Times New Roman"/>
        <family val="1"/>
        <charset val="204"/>
      </rPr>
      <t xml:space="preserve">Основное меропрятие3.2 </t>
    </r>
    <r>
      <rPr>
        <sz val="9"/>
        <color theme="1"/>
        <rFont val="Times New Roman"/>
        <family val="1"/>
        <charset val="204"/>
      </rPr>
  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(КЦ844 01- 5383)</t>
    </r>
  </si>
  <si>
    <t>Ответственный исполнитель</t>
  </si>
  <si>
    <r>
      <t>р</t>
    </r>
    <r>
      <rPr>
        <vertAlign val="subscript"/>
        <sz val="9"/>
        <rFont val="Times New Roman"/>
        <family val="1"/>
        <charset val="204"/>
      </rPr>
      <t>з,ПР</t>
    </r>
  </si>
  <si>
    <t>Соисполнитель - управление социальной защиты населения администрации Белгородского района</t>
  </si>
  <si>
    <t>Участник, всего - управление социальной защиты населения администрации Белгородского района</t>
  </si>
  <si>
    <t>Развитие    мер     социальнойподдержки отдельных категорий граждан</t>
  </si>
  <si>
    <t>всего</t>
  </si>
  <si>
    <t>ответственный исполнитель подпрограммы, всего - управление социальной защиты населения администрации Белгородского района</t>
  </si>
  <si>
    <t>Оплата ежегодной денежной выплаты гражданам, награжденным знаком «Почетный донор СССР», «Почетный донор России» (211)</t>
  </si>
  <si>
    <t>Выплата пособия лицам, которым присвоено звание «Почетный гражданин Белгородской области» (7235)</t>
  </si>
  <si>
    <t>Основное мероприятие 1.23</t>
  </si>
  <si>
    <t>Выплата муниципальной доплаты к пенсии в рамках подпрограммы «Развитие мер социальной поддержки отдельных категорий граждан»</t>
  </si>
  <si>
    <t>Основное мероприятие 1.24</t>
  </si>
  <si>
    <t>Субвенции на организацию транспортного обслуживания населения в пригородном межмуниципальном сообщении</t>
  </si>
  <si>
    <t>0408</t>
  </si>
  <si>
    <t>Модернизация и      развитие социального обслуживания населения</t>
  </si>
  <si>
    <t>Модернизация    и      развитие социального обслуживания населения (7159)</t>
  </si>
  <si>
    <t>Основное мероприятие 2.2</t>
  </si>
  <si>
    <t>Модернизация    и      развитие социального обслуживания населения с участием субсидий, предоставленной Пенсионным фондом РФ, в 2015 году ( социальная программа)</t>
  </si>
  <si>
    <t>Материнский капитал (7300)</t>
  </si>
  <si>
    <t>Выплата пособий имеющих детей (7285)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</si>
  <si>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 (7084 и 5084)</t>
  </si>
  <si>
    <t>Основное мероприятие 3.7</t>
  </si>
  <si>
    <t>Выплата единовременной адресной помощи женщинам находящимся в трудной ситуации (7400)</t>
  </si>
  <si>
    <t>Основное мероприятие 5.5</t>
  </si>
  <si>
    <t>Предоставление материальной и иной помощи для погребения (7127)</t>
  </si>
  <si>
    <t>тыс.руб.</t>
  </si>
  <si>
    <t>отклонение от плана,%</t>
  </si>
  <si>
    <t>отклонение от кассового плана,%</t>
  </si>
  <si>
    <t>кассовый план,            тыс.рублей</t>
  </si>
  <si>
    <t>кассовый расход,             тыс.рублей</t>
  </si>
  <si>
    <t>Расходы(тыс.руб) в 2016году</t>
  </si>
  <si>
    <t>0310252200</t>
  </si>
  <si>
    <t>0310271990</t>
  </si>
  <si>
    <t>КВР</t>
  </si>
  <si>
    <t>0300000000</t>
  </si>
  <si>
    <t>0310000000</t>
  </si>
  <si>
    <t>0310100000</t>
  </si>
  <si>
    <t>244</t>
  </si>
  <si>
    <t>313</t>
  </si>
  <si>
    <t>0310200000</t>
  </si>
  <si>
    <t>0310300000</t>
  </si>
  <si>
    <t>0320000000</t>
  </si>
  <si>
    <t>0320200000</t>
  </si>
  <si>
    <t>121</t>
  </si>
  <si>
    <t>129</t>
  </si>
  <si>
    <t>611</t>
  </si>
  <si>
    <t>0330000000</t>
  </si>
  <si>
    <t>0330100000</t>
  </si>
  <si>
    <t>0330200000</t>
  </si>
  <si>
    <t>115</t>
  </si>
  <si>
    <t>116</t>
  </si>
  <si>
    <t>117</t>
  </si>
  <si>
    <t>118</t>
  </si>
  <si>
    <t>119</t>
  </si>
  <si>
    <t>120</t>
  </si>
  <si>
    <t>0340000000</t>
  </si>
  <si>
    <t>122</t>
  </si>
  <si>
    <t>0340100000</t>
  </si>
  <si>
    <t>123</t>
  </si>
  <si>
    <t>124</t>
  </si>
  <si>
    <t>125</t>
  </si>
  <si>
    <t>126</t>
  </si>
  <si>
    <t>242</t>
  </si>
  <si>
    <t>127</t>
  </si>
  <si>
    <t>128</t>
  </si>
  <si>
    <t>851</t>
  </si>
  <si>
    <t>852</t>
  </si>
  <si>
    <t>130</t>
  </si>
  <si>
    <t>0340200000</t>
  </si>
  <si>
    <t>131</t>
  </si>
  <si>
    <t>132</t>
  </si>
  <si>
    <t>133</t>
  </si>
  <si>
    <t>134</t>
  </si>
  <si>
    <t>0340300000</t>
  </si>
  <si>
    <t>135</t>
  </si>
  <si>
    <t>136</t>
  </si>
  <si>
    <t>137</t>
  </si>
  <si>
    <t>138</t>
  </si>
  <si>
    <t>0340400000</t>
  </si>
  <si>
    <t>139</t>
  </si>
  <si>
    <t>140</t>
  </si>
  <si>
    <t>141</t>
  </si>
  <si>
    <t>142</t>
  </si>
  <si>
    <t>143</t>
  </si>
  <si>
    <t>0340500000</t>
  </si>
  <si>
    <t>144</t>
  </si>
  <si>
    <t>145</t>
  </si>
  <si>
    <t>146</t>
  </si>
  <si>
    <t>0350000000</t>
  </si>
  <si>
    <t>147</t>
  </si>
  <si>
    <t>0350100000</t>
  </si>
  <si>
    <t>148</t>
  </si>
  <si>
    <t>149</t>
  </si>
  <si>
    <t>630</t>
  </si>
  <si>
    <t>150</t>
  </si>
  <si>
    <t>9900000000</t>
  </si>
  <si>
    <t>151</t>
  </si>
  <si>
    <t>9990000000</t>
  </si>
  <si>
    <t>152</t>
  </si>
  <si>
    <t>153</t>
  </si>
  <si>
    <t>154</t>
  </si>
  <si>
    <t>155</t>
  </si>
  <si>
    <t>156</t>
  </si>
  <si>
    <t>Дата печати 08.04.2016 (17:06:36)</t>
  </si>
  <si>
    <t>Бланк расходов: Субсидии на  МУ - Соцзащита, Субсидии на ИЦ - Соцзащита, Управление Соцзащиты _ОБЛ, Управление Соцзащиты _ФЕД, Управление Соцзащиты _Cмета, Субсидии на  ФУ - Соцзащита, Управление Соцзащиты _Cмета_БУХ, Субсидии на  МУ - Соцзащита_1</t>
  </si>
  <si>
    <t xml:space="preserve">Субсидии на мероприятия по поддержке социально ориентированных некоммерческих организаций </t>
  </si>
  <si>
    <t>Подпрограмма 3                                                                                                         " Социальная поддержка семьи и детства"</t>
  </si>
  <si>
    <r>
      <rPr>
        <b/>
        <sz val="9"/>
        <color theme="1"/>
        <rFont val="Times New Roman"/>
        <family val="1"/>
        <charset val="204"/>
      </rPr>
      <t xml:space="preserve">Основное мероприятие 4.1                    </t>
    </r>
    <r>
      <rPr>
        <sz val="9"/>
        <color theme="1"/>
        <rFont val="Times New Roman"/>
        <family val="1"/>
        <charset val="204"/>
      </rPr>
      <t xml:space="preserve"> Субсидии на мероприятия по поддержке социально ориентированных некоммерческих организаций</t>
    </r>
  </si>
  <si>
    <r>
      <rPr>
        <b/>
        <sz val="10"/>
        <color theme="1"/>
        <rFont val="Times New Roman"/>
        <family val="1"/>
        <charset val="204"/>
      </rPr>
      <t xml:space="preserve">Основное мероприятие 4.1        </t>
    </r>
    <r>
      <rPr>
        <sz val="10"/>
        <color theme="1"/>
        <rFont val="Times New Roman"/>
        <family val="1"/>
        <charset val="204"/>
      </rPr>
      <t xml:space="preserve">Субсидии на мероприятия по поддержке социально ориентированных некоммерческих организаций </t>
    </r>
  </si>
  <si>
    <r>
      <rPr>
        <b/>
        <sz val="11"/>
        <color rgb="FF0070C0"/>
        <rFont val="Times New Roman"/>
        <family val="1"/>
        <charset val="204"/>
      </rPr>
      <t xml:space="preserve">Муниципальная программа </t>
    </r>
    <r>
      <rPr>
        <b/>
        <sz val="11"/>
        <color rgb="FFFF0000"/>
        <rFont val="Times New Roman"/>
        <family val="1"/>
        <charset val="204"/>
      </rPr>
      <t xml:space="preserve">              </t>
    </r>
    <r>
      <rPr>
        <b/>
        <sz val="11"/>
        <rFont val="Times New Roman"/>
        <family val="1"/>
        <charset val="204"/>
      </rPr>
      <t xml:space="preserve"> " Социальная поддержка граждан на территории Белгордского района на 2015-2020гг"</t>
    </r>
  </si>
  <si>
    <r>
      <rPr>
        <b/>
        <sz val="10"/>
        <color theme="1"/>
        <rFont val="Times New Roman"/>
        <family val="1"/>
        <charset val="204"/>
      </rPr>
      <t>Основное меропрятие 3.6</t>
    </r>
    <r>
      <rPr>
        <sz val="10"/>
        <color theme="1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(7084 и 5084)</t>
    </r>
  </si>
  <si>
    <t xml:space="preserve"> на 18.06.2016 г.</t>
  </si>
  <si>
    <t>Дата печати 17.06.2016 (09:11:39)</t>
  </si>
  <si>
    <t>Бланк расходов: Субсидии на  МУ - Соцзащита, Субсидии на ИЦ - Соцзащита, Управление Соцзащиты _ОБЛ, Управление Соцзащиты _ФЕД, Управление Соцзащиты _Cмета, МБУ "СРЦдН" Белгородского района, Субсидии на  ФУ - Соцзащита, Управление Соцзащиты _Cмета_БУХ, Субсидии на  МУ - Соцзащита_1</t>
  </si>
  <si>
    <t>9990020550</t>
  </si>
  <si>
    <t>157</t>
  </si>
  <si>
    <t>158</t>
  </si>
  <si>
    <t>1.1.25.</t>
  </si>
  <si>
    <t>Основное мероприятие 1.25</t>
  </si>
  <si>
    <t>0310272550</t>
  </si>
  <si>
    <t>160</t>
  </si>
  <si>
    <t>161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</si>
  <si>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</si>
  <si>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(тыс. руб.)</t>
  </si>
  <si>
    <t>Наименование</t>
  </si>
  <si>
    <t>ПР</t>
  </si>
  <si>
    <t>Сумма</t>
  </si>
  <si>
    <t>2017 г.</t>
  </si>
  <si>
    <t>2018 г.</t>
  </si>
  <si>
    <t>Муниципальная программа "Обеспечение безопасности жизнедеятельности населения Белгородского района на 2015-2020 годЫыЫ"</t>
  </si>
  <si>
    <t>01 0 00 00000</t>
  </si>
  <si>
    <t/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</si>
  <si>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 в Белгородском районе на 2015-2020 годы" муниципальной программы "Обеспечение безопасности жизнедеятельности населения и территорий Белгородского района на 2014-2020 годы"</t>
  </si>
  <si>
    <t>01 1 00 00000</t>
  </si>
  <si>
    <t>Основное мероприятие "Обеспечение защиты и безопасности населения"</t>
  </si>
  <si>
    <t>01 1 01 00000</t>
  </si>
  <si>
    <t>Обеспечение деятельности Единой дежурно-диспетчерской службы</t>
  </si>
  <si>
    <t>01 1 01 00010</t>
  </si>
  <si>
    <t>Обеспечение деятельности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</si>
  <si>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</si>
  <si>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09</t>
  </si>
  <si>
    <t>Обеспечение деятельности Единой дежурно-диспетчерской службы (Закупка товаров, работ и услуг для обеспечения государственных (муниципальных) нужд)</t>
  </si>
  <si>
    <t>Обеспечение деятельности поисково-спасательного отряда</t>
  </si>
  <si>
    <t>01 1 01 00020</t>
  </si>
  <si>
    <t>Обеспечение деятельности поисково-спасательного отряда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</si>
  <si>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предупреждению и ликвидации последствий чрезвычайных ситуаций</t>
  </si>
  <si>
    <t>01 1 01 20800</t>
  </si>
  <si>
    <t>Мероприятия по предупреждению и ликвидации последствий чрезвычайных ситуаций (Закупка товаров, работ и услуг для обеспечения государственных (муниципальных) нужд)</t>
  </si>
  <si>
    <t>Основное мероприятие "Реализация мероприятий по противопожарной безопасности"</t>
  </si>
  <si>
    <t>01 1 02 00000</t>
  </si>
  <si>
    <t>Стимулирование добровольных пожарных дружин</t>
  </si>
  <si>
    <t>01 1 02 20810</t>
  </si>
  <si>
    <t>Стимулирование добровольных пожарных дружин (Закупка товаров, работ и услуг для обеспечения государственных (муниципальных) нужд)</t>
  </si>
  <si>
    <t>Противодействие терроризму и экстремизму в Белгородском районе на 2016-2020 годы</t>
  </si>
  <si>
    <t>01 3 00 00000</t>
  </si>
  <si>
    <t>Обеспечение проведения антитеррористических учений</t>
  </si>
  <si>
    <t>01 3 01 20950</t>
  </si>
  <si>
    <t>Обеспечение проведения антитеррористических учений (Закупка товаров, работ и услуг для обеспечения государственных (муниципальных) нужд)</t>
  </si>
  <si>
    <t>Муниципальная программа "Развитие образования Белгородского района на 2014-2020 годы"</t>
  </si>
  <si>
    <t>02 0 00 00000</t>
  </si>
  <si>
    <t>Подпрограмма "Развитие дошкольного образования"</t>
  </si>
  <si>
    <t>02 1 00 00000</t>
  </si>
  <si>
    <t>Основное мероприятие "Реализация образовательных  программ дошкольного образования"</t>
  </si>
  <si>
    <t>02 1 01 00000</t>
  </si>
  <si>
    <t>Обеспечение деятельности (оказания услуг) муниципальных учреждений Белгородского района</t>
  </si>
  <si>
    <t>02 1 01 00590</t>
  </si>
  <si>
    <t>Обеспечение деятельности (оказания услуг) муниципальных учреждений Белгородского района (Предоставление субсидий бюджетным, автономным учреждениям и иным некоммерческим организациям)</t>
  </si>
  <si>
    <t>07</t>
  </si>
  <si>
    <t>01</t>
  </si>
  <si>
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</si>
  <si>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02 1 01 73020</t>
  </si>
  <si>
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</si>
  <si>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Основное мероприятие "Поддержка предоставления дошкольного образования, социальная поддержка педагогических работников"</t>
  </si>
  <si>
    <t>02 1 02 00000</t>
  </si>
  <si>
    <t>Предоставление мер социальной поддержки работникам муниципальных образовательных учреждений, проживающих и работающих в сельских населенных пунктах, рабочих поселках (поселках городского типа)</t>
  </si>
  <si>
    <t>02 1 02 10020</t>
  </si>
  <si>
    <t>Предоставление мер социальной поддержки работникам муниципальных образовательных учреждений, проживающих и работающих в сельских населенных пунктах, рабочих поселках (поселках городского типа) (Социальное обеспечение и иные выплаты населению)</t>
  </si>
  <si>
    <t>Проведение обязательных медицинских осмотров работников в рамках подпрограммы "Развитие дошкольного образования"</t>
  </si>
  <si>
    <t>02 1 02 20080</t>
  </si>
  <si>
    <t>Проведение обязательных медицинских осмотров работников в рамках подпрограммы "Развитие дошкольного образования" (Предоставление субсидий бюджетным, автономным учреждениям и иным некоммерческим организациям)</t>
  </si>
  <si>
    <t>Поддержка альтернативных форм предоставления дошкольного образования</t>
  </si>
  <si>
    <t>02 1 02 73010</t>
  </si>
  <si>
    <t>Поддержка альтернативных форм предоставления дошкольного образования (Социальное обеспечение и иные выплаты населению)</t>
  </si>
  <si>
    <t>Выплата компенсации части родительской платы за присмотр и уход за детьми в образовательных учреждениях</t>
  </si>
  <si>
    <t>02 1 02 73030</t>
  </si>
  <si>
    <t>Выплата компенсации части родительской платы за присмотр и уход за детьми в образовательных учреждениях (Социальное обеспечение и иные выплаты населению)</t>
  </si>
  <si>
    <t>04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</si>
  <si>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пунктах, рабочих поселках (поселках городского типа)</t>
  </si>
  <si>
    <t>02 1 02 73220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</si>
  <si>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пунктах, рабочих поселках (поселках городского типа) (Социальное обеспечение и иные выплаты населению)</t>
  </si>
  <si>
    <t>Основное мероприятие "Содействие развитию дошкольного образования"</t>
  </si>
  <si>
    <t>02 1 03 00000</t>
  </si>
  <si>
    <t>Модернизация региональных систем дошкольного образования (местный бюджет)</t>
  </si>
  <si>
    <t>02 1 03 03040</t>
  </si>
  <si>
    <t>Модернизация региональных систем дошкольного образования (местный бюджет) (Капитальные вложения в объекты государственной (муниципальной) собственности)</t>
  </si>
  <si>
    <t>Основное мероприятие "Развитие инфраструктуры системы дошкольного образования"</t>
  </si>
  <si>
    <t>02 1 04 00000</t>
  </si>
  <si>
    <t>Капитальный ремонт муниципального имущества</t>
  </si>
  <si>
    <t>02 1 04 20010</t>
  </si>
  <si>
    <t>Капитальный ремонт муниципального имущества (Закупка товаров, работ и услуг для обеспечения государственных (муниципальных) нужд)</t>
  </si>
  <si>
    <t>Софинансирование мероприятий по обеспечению доступности муниципальных учреждений</t>
  </si>
  <si>
    <t>02 1 04 20600</t>
  </si>
  <si>
    <t>Софинансирование мероприятий по обеспечению доступности муниципальных учреждений (Предоставление субсидий бюджетным, автономным учреждениям и иным некоммерческим организациям)</t>
  </si>
  <si>
    <t>Реализация мероприятий по обеспечению доступности муниципальных учреждений</t>
  </si>
  <si>
    <t>02 1 04 50270</t>
  </si>
  <si>
    <t>Реализация мероприятий по обеспечению доступности муниципальных учреждений (Предоставление субсидий бюджетным, автономным учреждениям и иным некоммерческим организациям)</t>
  </si>
  <si>
    <t>Софинансирование капитальных вложений (строительства, реконструкции в объекты муниципальной собственности</t>
  </si>
  <si>
    <t>02 1 04 71120</t>
  </si>
  <si>
    <t>Софинансирование капитальных вложений (строительства, реконструкции в объекты муниципальной собственности (Капитальные вложения в объекты государственной (муниципальной) собственности)</t>
  </si>
  <si>
    <t>Подпрограмма "Развитие общего образования"</t>
  </si>
  <si>
    <t>02 2 00 00000</t>
  </si>
  <si>
    <t>Основное мероприятие "Реализация программ общего образования</t>
  </si>
  <si>
    <t>02 2 01 00000</t>
  </si>
  <si>
    <t>Обеспечение деятельности (оказание услуг) муниципальных учреждений Белгородского района</t>
  </si>
  <si>
    <t>02 2 01 00590</t>
  </si>
  <si>
    <t>Обеспечение деятельности (оказание услуг) муниципальных учреждений Белгородского района (Закупка товаров, работ и услуг для обеспечения государственных (муниципальных) нужд)</t>
  </si>
  <si>
    <t>02</t>
  </si>
  <si>
    <t>Обеспечение деятельности (оказание услуг) муниципальных учреждений Белгородского района (Предоставление субсидий бюджетным, автономным учреждениям и иным некоммерческим организациям)</t>
  </si>
  <si>
    <t>Обеспечение реализации прав граждан на получение общедоступного и бесплатного образования</t>
  </si>
  <si>
    <t>02 2 01 73040</t>
  </si>
  <si>
    <t>Обеспечение реализации прав граждан на получение общедоступного и бесплатного образования (Предоставление субсидий бюджетным, автономным учреждениям и иным некоммерческим организациям)</t>
  </si>
  <si>
    <t>Мероприятия по обеспечению видеонаблюдением аудиторий пунктов проведения единого государственного экзамена</t>
  </si>
  <si>
    <t>02 2 01 73050</t>
  </si>
  <si>
    <t>Мероприятия по обеспечению видеонаблюдением аудиторий пунктов проведения единого государственного экзамена (Предоставление субсидий бюджетным, автономным учреждениям и иным некоммерческим организациям)</t>
  </si>
  <si>
    <t>Выплаты денежного вознаграждения за классное руководство</t>
  </si>
  <si>
    <t>02 2 01 73060</t>
  </si>
  <si>
    <t>Выплаты денежного вознаграждения за классное руководство (Предоставление субсидий бюджетным, автономным учреждениям и иным некоммерческим организациям)</t>
  </si>
  <si>
    <t>Субвенции на предоставление грантов юридическим лицам на реализацию программ инновационной деятельности по отработке новых технологий и содержания обучения и воспитания через конкурсную поддержку школьных инициатив и сетевых проектов</t>
  </si>
  <si>
    <t>02 2 01 R4980</t>
  </si>
  <si>
    <t>Субвенции на предоставление грантов юридическим лицам на реализацию программ инновационной деятельности по отработке новых технологий и содержания обучения и воспитания через конкурсную поддержку школьных инициатив и сетевых проектов (Предоставление субсидий бюджетным, автономным учреждениям и иным некоммерческим организациям)</t>
  </si>
  <si>
    <t>Основное мероприятие "Предоставление мер социальной поддержки"</t>
  </si>
  <si>
    <t>02 2 02 00000</t>
  </si>
  <si>
    <t>Возмещение части затрат в связи с предоставлением учителям общеобразовательных учреждений в возрасте до 35 лет ипотечного кредита</t>
  </si>
  <si>
    <t>02 2 02 10010</t>
  </si>
  <si>
    <t>Возмещение части затрат в связи с предоставлением учителям общеобразовательных учреждений в возрасте до 35 лет ипотечного кредита (Социальное обеспечение и иные выплаты населению)</t>
  </si>
  <si>
    <t>02 2 02 10020</t>
  </si>
  <si>
    <t>Мероприятия по проведению обязательных медицинских осмотров работников</t>
  </si>
  <si>
    <t>02 2 02 20080</t>
  </si>
  <si>
    <t>Мероприятия по проведению обязательных медицинских осмотров работников (Предоставление субсидий бюджетным, автономным учреждениям и иным некоммерческим организациям)</t>
  </si>
  <si>
    <t>Осуществление мер социальной защиты многодетных семей</t>
  </si>
  <si>
    <t>02 2 02 72880</t>
  </si>
  <si>
    <t>Осуществление мер социальной защиты многодетных семей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</si>
  <si>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педагогическим работникам муниципальных дополнительных образовательных учреждений, проживающим и работающим в сельских населенных пунктах, рабочих поселках (поселках городского типа)</t>
  </si>
  <si>
    <t>02 2 02 73220</t>
  </si>
  <si>
    <t>Предоставление мер социальной поддержки педагогическим работникам муниципальных дополнительных образовательных учреждений, проживающим и работающим в сельских населенных пунктах, рабочих поселках (поселках городского типа) (Социальное обеспечение и иные выплаты населению)</t>
  </si>
  <si>
    <t>Основное мероприятие "Развитие инфраструктуры системы общего образования</t>
  </si>
  <si>
    <t>02 2 03 00000</t>
  </si>
  <si>
    <t>Капитальные вложения (строительство, реконструкция) объектов муниципальной собственности Средства Фонда содействия развитию инженерной, строительной и социальной инфраструктуры области)</t>
  </si>
  <si>
    <t>02 2 03 03010</t>
  </si>
  <si>
    <t>Капитальные вложения (строительство, реконструкция) объектов муниципальной собственности Средства Фонда содействия развитию инженерной, строительной и социальной инфраструктуры области) (Закупка товаров, работ и услуг для обеспечения государственных (муниципальных) нужд)</t>
  </si>
  <si>
    <t>02 2 03 20010</t>
  </si>
  <si>
    <t>Софинансирование мероприятий по обеспечению доступности муниципальных общеобразовательных учреждений</t>
  </si>
  <si>
    <t>02 2 03 20600</t>
  </si>
  <si>
    <t>Софинансирование мероприятий по обеспечению доступности муниципальных общеобразовательных учреждений (Предоставление субсидий бюджетным, автономным учреждениям и иным некоммерческим организациям)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</si>
  <si>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</t>
  </si>
  <si>
    <t>02 2 03 50970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</si>
  <si>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</si>
  <si>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02 2 03 71120</t>
  </si>
  <si>
    <t>Субсидии на софинансирование капитального ремонта объектов муниципальной собственности</t>
  </si>
  <si>
    <t>02 2 03 72120</t>
  </si>
  <si>
    <t>Субсидии на софинансирование капитального ремонта объектов муниципальной собственности (Закупка товаров, работ и услуг для обеспечения государственных (муниципальных) нужд)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</si>
  <si>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</si>
  <si>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2 03 R0970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</si>
  <si>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(областной бюджет) (Закупка товаров, работ и услуг для обеспечения государственных (муниципальных) нужд)</t>
  </si>
  <si>
    <t>Основное мероприятие Проведение детской оздоровительной компании"</t>
  </si>
  <si>
    <t>02 2 04 00000</t>
  </si>
  <si>
    <t>Мероприятия по проведению оздоровительной кампании детей</t>
  </si>
  <si>
    <t>02 2 04 20650</t>
  </si>
  <si>
    <t>Мероприятия по проведению оздоровительной кампании детей (Предоставление субсидий бюджетным, автономным учреждениям и иным некоммерческим организациям)</t>
  </si>
  <si>
    <t>02 2 04 70650</t>
  </si>
  <si>
    <t>Подпрограмма "Развитие дополнительного образования детей"</t>
  </si>
  <si>
    <t>02 3 00 00000</t>
  </si>
  <si>
    <t>Основное мероприятие "Реализация дополнительных образовательных (общеразвивающих) программ"</t>
  </si>
  <si>
    <t>02 3 01 00000</t>
  </si>
  <si>
    <t>Обеспечение деятельности (оказание услуг ) муниципальных учреждений Белгородского района</t>
  </si>
  <si>
    <t>02 3 01 00590</t>
  </si>
  <si>
    <t>Обеспечение деятельности (оказание услуг ) муниципальных учреждений Белгородского района (Предоставление субсидий бюджетным, автономным учреждениям и иным некоммерческим организациям)</t>
  </si>
  <si>
    <t>02 3 02 00000</t>
  </si>
  <si>
    <t>02 3 02 20080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</si>
  <si>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</t>
  </si>
  <si>
    <t>02 3 02 73220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</si>
  <si>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 (Социальное обеспечение и иные выплаты населению)</t>
  </si>
  <si>
    <t>Подпрограмма "Развитие районной системы оценки качества образования"</t>
  </si>
  <si>
    <t>02 4 00 00000</t>
  </si>
  <si>
    <t>Основное мероприятие "Реализация механизмов оценки качества образования в соответствии с государственными образовательными стандартами</t>
  </si>
  <si>
    <t>02 4 01 00000</t>
  </si>
  <si>
    <t>Обеспечение мероприятий по развитию системы оценки качества образования</t>
  </si>
  <si>
    <t>02 4 01 20090</t>
  </si>
  <si>
    <t>Обеспечение мероприятий по развитию системы оценки качества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</si>
  <si>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развитию системы оценки качества образования (Закупка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</si>
  <si>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в сфере образования"</t>
  </si>
  <si>
    <t>02 5 00 00000</t>
  </si>
  <si>
    <t>Основное мероприятие "Обеспечение деятельности органов местного самоуправления"</t>
  </si>
  <si>
    <t>02 5 01 00000</t>
  </si>
  <si>
    <t>Обеспечение деятельности функций органов власти Белгородского района в рамках подпрограммы</t>
  </si>
  <si>
    <t>02 5 01 00190</t>
  </si>
  <si>
    <t>Обеспечение деятельности функций органов власти Белгородского района в рамках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</si>
  <si>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"Мероприятия по реализации программ"</t>
  </si>
  <si>
    <t>02 5 02 00000</t>
  </si>
  <si>
    <t>Мероприятия по реформированию муниципальных финансов</t>
  </si>
  <si>
    <t>02 5 02 20020</t>
  </si>
  <si>
    <t>Мероприятия по реформированию муниципальных финансов (Закупка товаров, работ и услуг для обеспечения государственных (муниципальных) нужд)</t>
  </si>
  <si>
    <t>Обеспечение мероприятий по реализации программы</t>
  </si>
  <si>
    <t>02 5 02 20100</t>
  </si>
  <si>
    <t>Обеспечение мероприятий по реализации 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</si>
  <si>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реализации программы (Закупка товаров, работ и услуг для обеспечения государственных (муниципальных) нужд)</t>
  </si>
  <si>
    <t>Обеспечение мероприятий по реализации программы (Иные бюджетные ассигнования)</t>
  </si>
  <si>
    <t>Муниципальная программа "Социальная поддержка граждан на территории Белгородском районе на 2015-2020 годы"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</si>
  <si>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</si>
  <si>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</si>
  <si>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</si>
  <si>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"Социальная поддержка отдельных категорий граждан"</t>
  </si>
  <si>
    <t>03 1 01 00000</t>
  </si>
  <si>
    <t>Выплата муниципальной доплаты к пенсии</t>
  </si>
  <si>
    <t>03 1 01 12610</t>
  </si>
  <si>
    <t>Выплата муниципальной доплаты к пенсии (Закупка товаров, работ и услуг для обеспечения государственных (муниципальных) нужд)</t>
  </si>
  <si>
    <t>Выплата муниципальной доплаты к пенсии (Социальное обеспечение и иные выплаты населению)</t>
  </si>
  <si>
    <t>03 1 01 51370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</si>
  <si>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(Закупка товаров, работ и услуг для обеспечения государственных (муниципальных) нужд)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</si>
  <si>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</si>
  <si>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Оплата ежегодной денежной выплаты гражданам, награжденным знаком "Почетный донор СССР", "Почетный донор России"</t>
  </si>
  <si>
    <t>03 1 01 52200</t>
  </si>
  <si>
    <t>Оплата ежегодной денежной выплаты гражданам, награжденным знаком "Почетный донор СССР", "Почетный донор России" (Закупка товаров, работ и услуг для обеспечения государственных (муниципальных) нужд)</t>
  </si>
  <si>
    <t>Оплата ежегодной денежной выплаты гражданам, награжденным знаком "Почетный донор СССР", "Почетный донор России" (Социальное обеспечение и иные выплаты населению)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</si>
  <si>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</si>
  <si>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03 1 01 52800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</si>
  <si>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(Закупка товаров, работ и услуг для обеспечения государственных (муниципальных) нужд)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</si>
  <si>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(Социальное обеспечение и иные выплаты населению)</t>
  </si>
  <si>
    <t>Выплата пособий малоимущим гражданам и гражданам, оказавшимся в тяжелой жизненной ситуации</t>
  </si>
  <si>
    <t>03 1 01 72310</t>
  </si>
  <si>
    <t>Выплата пособий малоимущим гражданам и гражданам, оказавшимся в тяжелой жизненной ситуации (Закупка товаров, работ и услуг для обеспечения государственных (муниципальных) нужд)</t>
  </si>
  <si>
    <t>Выплата пособий малоимущим гражданам и гражданам, оказавшимся в тяжелой жизненной ситуации (Социальное обеспечение и иные выплаты населению)</t>
  </si>
  <si>
    <t>Выплата субсидий ветеранам боевых действий и другим категориям военнослужащих</t>
  </si>
  <si>
    <t>03 1 01 72360</t>
  </si>
  <si>
    <t>Выплата субсидий ветеранам боевых действий и другим категориям военнослужащих (Закупка товаров, работ и услуг для обеспечения государственных (муниципальных) нужд)</t>
  </si>
  <si>
    <t>Выплата субсидий ветеранам боевых действий и другим категориям военнослужащих (Социальное обеспечение и иные выплаты населению)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</si>
  <si>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</t>
  </si>
  <si>
    <t>03 1 01 72370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</si>
  <si>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(Закупка товаров, работ и услуг для обеспечения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</si>
  <si>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(Социальное обеспечение и иные выплаты населению)</t>
  </si>
  <si>
    <t>Выплату ежемесячных пособий лицам, привлекавшийся органами местной власти к разминированию территорий и объектов в период 1943- 1950г.</t>
  </si>
  <si>
    <t>03 1 01 72380</t>
  </si>
  <si>
    <t>Выплату ежемесячных пособий лицам, привлекавшийся органами местной власти к разминированию территорий и объектов в период 1943- 1950г. (Закупка товаров, работ и услуг для обеспечения государственных (муниципальных) нужд)</t>
  </si>
  <si>
    <t>Выплату ежемесячных пособий лицам, привлекавшийся органами местной власти к разминированию территорий и объектов в период 1943- 1950г. (Социальное обеспечение и иные выплаты населению)</t>
  </si>
  <si>
    <t>Оплата ежемесячных денежных выплат ветеранам труда, ветеранам военной службы</t>
  </si>
  <si>
    <t>03 1 01 72410</t>
  </si>
  <si>
    <t>Оплата ежемесячных денежных выплат ветеранам труда, ветеранам военной службы (Закупка товаров, работ и услуг для обеспечения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</si>
  <si>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</si>
  <si>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труженикам тыла в рамках подпрограммы "Модернизация и развитие социального обслуживания населения " муниципальной программы "Социальная поддержка граждан в Белгородском районе на 2014-2020 годы"</t>
  </si>
  <si>
    <t>03 1 01 72420</t>
  </si>
  <si>
    <t>Оплата ежемесячных денежных выплат труженикам тыла в рамках подпрограммы "Модернизация и развитие социального обслуживания населения " муниципальной программы "Социальная поддержка граждан в Белгородском районе на 2014-2020 годы" (Закупка товаров, работ и услуг для обеспечения государственных (муниципальных) нужд)</t>
  </si>
  <si>
    <t>Оплата ежемесячных денежных выплат труженикам тыла в рамках подпрограммы "Модернизация и развитие социального обслуживания населения " муниципальной программы "Социальная поддержка граждан в Белгородском районе на 2014-2020 годы" (Социальное обеспечение и иные выплаты населению)</t>
  </si>
  <si>
    <t>Оплата ежемесячных денежных выплат реабилитированным лицам</t>
  </si>
  <si>
    <t>03 1 01 72430</t>
  </si>
  <si>
    <t>Оплата ежемесячных денежных выплат реабилитированным лицам (Закупка товаров, работ и услуг для обеспечения государственных (муниципальных) нужд)</t>
  </si>
  <si>
    <t>Оплата ежемесячных денежных выплат реабилитированным лицам (Социальное обеспечение и иные выплаты населению)</t>
  </si>
  <si>
    <t>Оплата ежемесячных денежных выплат лицам, признанным пострадавшими от политических репрессий</t>
  </si>
  <si>
    <t>03 1 01 72440</t>
  </si>
  <si>
    <t>Оплата ежемесячных денежных выплат лицам, признанным пострадавшими от политических репрессий (Закупка товаров, работ и услуг для обеспечения государственных (муниципальных) нужд)</t>
  </si>
  <si>
    <t>Оплата ежемесячных денежных выплат лицам, признанным пострадавшими от политических репрессий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</si>
  <si>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</t>
  </si>
  <si>
    <t>03 1 01 72450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</si>
  <si>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обеспечения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</si>
  <si>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</si>
  <si>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>Предоставление материальной и иной помощи для погребения</t>
  </si>
  <si>
    <t>03 1 01 72620</t>
  </si>
  <si>
    <t>Предоставление материальной и иной помощи для погребения (Закупка товаров, работ и услуг для обеспечения государственных (муниципальных) нужд)</t>
  </si>
  <si>
    <t>Предоставление материальной и иной помощи для погребения (Социальное обеспечение и иные выплаты населению)</t>
  </si>
  <si>
    <t>Субвенции на организацию транспортного обслуживания населения в пригородном межмуниципальном мообщении</t>
  </si>
  <si>
    <t>03 1 01 73810</t>
  </si>
  <si>
    <t>Субвенции на организацию транспортного обслуживания населения в пригородном межмуниципальном мообщении (Социальное обеспечение и иные выплаты населению)</t>
  </si>
  <si>
    <t>08</t>
  </si>
  <si>
    <t>Основное мероприятие "Оплата жилищно-коммунальных услуг отдельным категориям граждан"</t>
  </si>
  <si>
    <t>03 1 02 00000</t>
  </si>
  <si>
    <t>Оплата жилищно-коммунальных услуг отдельным категориям граждан</t>
  </si>
  <si>
    <t>03 1 02 52500</t>
  </si>
  <si>
    <t>Оплата жилищно-коммунальных услуг отдельным категориям граждан (Закупка товаров, работ и услуг для обеспечения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</si>
  <si>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</si>
  <si>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Предоставление гражданам адресных субсидий на оплату жилого помещения и коммунальных услуг</t>
  </si>
  <si>
    <t>03 1 02 71510</t>
  </si>
  <si>
    <t>Предоставление гражданам адресных субсидий на оплату жилого помещения и коммунальных услуг (Закупка товаров, работ и услуг для обеспечения государственных (муниципальных) нужд)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</si>
  <si>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</si>
  <si>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ветеранам труда</t>
  </si>
  <si>
    <t>03 1 02 72510</t>
  </si>
  <si>
    <t>Выплата ежемесячных денежных компенсаций расходов по оплате жилищно-коммунальных услуг ветеранам труда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</si>
  <si>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ветеранам труда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</si>
  <si>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</t>
  </si>
  <si>
    <t>03 1 02 72520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</si>
  <si>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</si>
  <si>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</si>
  <si>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многодетным семьям</t>
  </si>
  <si>
    <t>03 1 02 72530</t>
  </si>
  <si>
    <t>Выплата ежемесячных денежных компенсаций расходов по оплате жилищно-коммунальных услуг многодетным семьям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</si>
  <si>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</si>
  <si>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</t>
  </si>
  <si>
    <t>03 1 02 72540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</si>
  <si>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обеспечения государственных (муниципальных) нужд)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</si>
  <si>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</si>
  <si>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уплата взносов на капитальный ремонт общего имущества в многоквартирном доме лицам, достигшим возраста семидесяти и восьмидесяти лет</t>
  </si>
  <si>
    <t>03 1 02 72550</t>
  </si>
  <si>
    <t>уплата взносов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обеспечения государственных (муниципальных) нужд)</t>
  </si>
  <si>
    <t>уплата взносов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</si>
  <si>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Основное мероприятие" Социальная поддержка граждан, имеющих особые заслуги перед Российской Федерацией и Белгородской областью"</t>
  </si>
  <si>
    <t>03 1 03 00000</t>
  </si>
  <si>
    <t>Социальная поддержка Героев Социалистического труда и полных кавалеров ордена Славы</t>
  </si>
  <si>
    <t>03 1 03 71980</t>
  </si>
  <si>
    <t>Социальная поддержка Героев Социалистического труда и полных кавалеров ордена Славы (Закупка товаров, работ и услуг для обеспечения государственных (муниципальных) нужд)</t>
  </si>
  <si>
    <t>Социальная поддержка Героев Социалистического труда и полных кавалеров ордена Славы (Социальное обеспечение и иные выплаты населению)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</si>
  <si>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</t>
  </si>
  <si>
    <t>03 1 03 71990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</si>
  <si>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(Закупка товаров, работ и услуг для обеспечения государственных (муниципальных) нужд)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</si>
  <si>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(Социальное обеспечение и иные выплаты населению)</t>
  </si>
  <si>
    <t>Выплата пособия лицам, которым присвоено звание "Почетный гражданин Белгородской области"</t>
  </si>
  <si>
    <t>03 1 03 72350</t>
  </si>
  <si>
    <t>Выплата пособия лицам, которым присвоено звание "Почетный гражданин Белгородской области" (Закупка товаров, работ и услуг для обеспечения государственных (муниципальных) нужд)</t>
  </si>
  <si>
    <t>Выплата пособия лицам, которым присвоено звание "Почетный гражданин Белгородской области" (Социальное обеспечение и иные выплаты населению)</t>
  </si>
  <si>
    <t>Подпрограмма "Модернизация и развитие социального обслуживания населения "</t>
  </si>
  <si>
    <t>03 2 00 00000</t>
  </si>
  <si>
    <t>Основное мероприятие "Оказание социальных услуг населению организациями социального обслуживания"</t>
  </si>
  <si>
    <t>03 2 02 00000</t>
  </si>
  <si>
    <t>Осуществление полномочий по обеспечению права граждан на социальное обслуживании</t>
  </si>
  <si>
    <t>03 2 02 71590</t>
  </si>
  <si>
    <t>Осуществление полномочий по обеспечению права граждан на социальное обслуживании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</si>
  <si>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обеспечению права граждан на социальное обслуживании (Закупка товаров, работ и услуг для обеспечения государственных (муниципальных) нужд)</t>
  </si>
  <si>
    <t>Осуществление полномочий по обеспечению права граждан на социальное обслуживании (Социальное обеспечение и иные выплаты населению)</t>
  </si>
  <si>
    <t>Осуществление полномочий по обеспечению права граждан на социальное обслуживании (Предоставление субсидий бюджетным, автономным учреждениям и иным некоммерческим организациям)</t>
  </si>
  <si>
    <t>Подпрограмма "Социальная поддержка семьи и детства"</t>
  </si>
  <si>
    <t>03 3 00 00000</t>
  </si>
  <si>
    <t>Основное мероприятие "Предоставление мер социальной поддержки семьям и детям"</t>
  </si>
  <si>
    <t>03 3 01 00000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</si>
  <si>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(федеральный бюджет)</t>
  </si>
  <si>
    <t>03 3 01 50840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</si>
  <si>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(федеральный бюджет) (Социальное обеспечение и иные выплаты населению)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</si>
  <si>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</t>
  </si>
  <si>
    <t>03 3 01 53810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</si>
  <si>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(Закупка товаров, работ и услуг для обеспечения государственных (муниципальных) нужд)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</si>
  <si>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(Социальное обеспечение и иные выплаты населению)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</si>
  <si>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</t>
  </si>
  <si>
    <t>03 3 01 53830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</si>
  <si>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(Закупка товаров, работ и услуг для обеспечения государственных (муниципальных) нужд)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</si>
  <si>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 (Социальное обеспечение и иные выплаты населению)</t>
  </si>
  <si>
    <t>Выплата ежемесячных пособий гражданам, имеющим детей</t>
  </si>
  <si>
    <t>03 3 01 72850</t>
  </si>
  <si>
    <t>Выплата ежемесячных пособий гражданам, имеющим детей (Закупка товаров, работ и услуг для обеспечения государственных (муниципальных) нужд)</t>
  </si>
  <si>
    <t>Выплата ежемесячных пособий гражданам, имеющим детей (Социальное обеспечение и иные выплаты населению)</t>
  </si>
  <si>
    <t>03 3 01 72880</t>
  </si>
  <si>
    <t>Осуществление мер социальной защиты многодетных семей (Закупка товаров, работ и услуг для обеспечения государственных (муниципальных) нужд)</t>
  </si>
  <si>
    <t>Осуществление мер социальной защиты многодетных семей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</si>
  <si>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</t>
  </si>
  <si>
    <t>03 3 01 73000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</si>
  <si>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(Закупка товаров, работ и услуг для обеспечения государственных (муниципальных) нужд)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</si>
  <si>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(Социальное обеспечение и иные выплаты населению)</t>
  </si>
  <si>
    <t>Субвенции бюджетам муниципальных образований на 2016 год на выплату единовременной адресной помощи женинам, находящимся в трудной ситуации и сохранившим беременность</t>
  </si>
  <si>
    <t>03 3 01 74000</t>
  </si>
  <si>
    <t>Субвенции бюджетам муниципальных образований на 2016 год на выплату единовременной адресной помощи женинам, находящимся в трудной ситуации и сохранившим беременность (Социальное обеспечение и иные выплаты населению)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</si>
  <si>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(областной бюджет)</t>
  </si>
  <si>
    <t>03 3 01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</si>
  <si>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(областной бюджет) (Закупка товаров, работ и услуг для обеспечения государственных (муниципальных) нужд)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</si>
  <si>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(областной бюджет) (Социальное обеспечение и иные выплаты населению)</t>
  </si>
  <si>
    <t>Основное мероприятие "Предоставление мер социальной поддержки детям-сиротам и детям, оставшимся без попечения родителей"</t>
  </si>
  <si>
    <t>03 3 02 00000</t>
  </si>
  <si>
    <t>Выплата единовременного пособия при всех формах устройства детей, лишенных родительского попечения</t>
  </si>
  <si>
    <t>03 3 02 52600</t>
  </si>
  <si>
    <t>Выплата единовременного пособия при всех формах устройства детей, лишенных родительского попечения (Социальное обеспечение и иные выплаты населению)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</si>
  <si>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</t>
  </si>
  <si>
    <t>03 3 02 71370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</si>
  <si>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(Закупка товаров, работ и услуг для обеспечения государственных (муниципальных) нужд)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</si>
  <si>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(Социальное обеспечение и иные выплаты населению)</t>
  </si>
  <si>
    <t>Осуществление мер по социальной защите граждан, являющихся усыновителями</t>
  </si>
  <si>
    <t>03 3 02 72860</t>
  </si>
  <si>
    <t>Осуществление мер по социальной защите граждан, являющихся усыновителями (Закупка товаров, работ и услуг для обеспечения государственных (муниципальных) нужд)</t>
  </si>
  <si>
    <t>Осуществление мер по социальной защите граждан, являющихся усыновителями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</si>
  <si>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</t>
  </si>
  <si>
    <t>03 3 02 72870</t>
  </si>
  <si>
    <t>Содержание ребенка в семье опекуна и приемной семье, а также вознаграждение, причитающееся приемному родителю (Закупка товаров, работ и услуг для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</si>
  <si>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(Социальное обеспечение и иные выплаты населению)</t>
  </si>
  <si>
    <t>Подпрограмма "Обеспечение реализации муниципальной программы "</t>
  </si>
  <si>
    <t>03 4 00 00000</t>
  </si>
  <si>
    <t>Основное мероприятие "Субвенции на организацию предоставления ежемесячных денежных компенсаций расходов по оплате жилищно-коммунальных услуг"</t>
  </si>
  <si>
    <t>03 4 01 00000</t>
  </si>
  <si>
    <t>Организация предоставления ежемесячных денежных компенсаций расходов по оплате жилищно-коммунальных услуг</t>
  </si>
  <si>
    <t>03 4 01 71260</t>
  </si>
  <si>
    <t>Организация предоставления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</si>
  <si>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</si>
  <si>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обеспечения государственных (муниципальных) нужд)</t>
  </si>
  <si>
    <t>Организация предоставления ежемесячных денежных компенсаций расходов по оплате жилищно-коммунальных услуг (Иные бюджетные ассигнования)</t>
  </si>
  <si>
    <t>Основное мероприятие " Организация предоставления отдельных мер социальной защиты населения"</t>
  </si>
  <si>
    <t>03 4 02 00000</t>
  </si>
  <si>
    <t>Организация предоставления отдельных мер социальной защиты населения</t>
  </si>
  <si>
    <t>03 4 02 71230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</si>
  <si>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</si>
  <si>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родителей"</t>
  </si>
  <si>
    <t>03 4 03 00000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</si>
  <si>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</t>
  </si>
  <si>
    <t>03 4 03 71240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</si>
  <si>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</si>
  <si>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деятельности по опеке и попечительства в отношении совершеннолетних лиц"</t>
  </si>
  <si>
    <t>03 4 04 00000</t>
  </si>
  <si>
    <t>Осуществление деятельности по опеке и попечительства в отношении совершеннолетних лиц</t>
  </si>
  <si>
    <t>03 4 04 71250</t>
  </si>
  <si>
    <t>Осуществление деятельности по опеке и попечительства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</si>
  <si>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попечительства в отношении совершеннолетних лиц (Закупка товаров, работ и услуг для обеспечения государственных (муниципальных) нужд)</t>
  </si>
  <si>
    <t>Основное мероприятие "Организация предоставления социального пособия на погребение"</t>
  </si>
  <si>
    <t>03 4 05 00000</t>
  </si>
  <si>
    <t>03 4 05 71270</t>
  </si>
  <si>
    <t>Подпрограмма "Повышение эффективности муниципальной поддержки социально ориентированных некоммерческих организаций муниципальной программы"</t>
  </si>
  <si>
    <t>03 5 00 00000</t>
  </si>
  <si>
    <t>Основное мероприятие "Поддержка социально-ориентированных некоммерческих организаций"</t>
  </si>
  <si>
    <t>03 5 01 00000</t>
  </si>
  <si>
    <t>Мероприятия по поддержке социально-ориентированных некоммерческих организаций</t>
  </si>
  <si>
    <t>03 5 01 20210</t>
  </si>
  <si>
    <t>Мероприятия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</si>
  <si>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Муниципальная программа "Развитие культуры и художественного творчества Белгородского района на 2014-2020 годы"</t>
  </si>
  <si>
    <t>04 0 00 00000</t>
  </si>
  <si>
    <t>Подпрограмма "Развитие библиотечного дела"</t>
  </si>
  <si>
    <t>04 1 00 00000</t>
  </si>
  <si>
    <t>Основное мероприятие "Обеспечение деятельности (оказание услуг) муниципальных учреждений"</t>
  </si>
  <si>
    <t>04 1 01 00000</t>
  </si>
  <si>
    <t>Обеспечение деятельности (оказание услуг) учреждений Белгородского района</t>
  </si>
  <si>
    <t>04 1 01 00590</t>
  </si>
  <si>
    <t>Обеспечение деятельности (оказание услуг) учреждений Белгородского района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</si>
  <si>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работникам муниципальных учреждений, проживающим и работающим в сельской местности в рамках подпрограммы "Развитие библиотечного дела" муниципальной программы "Развитие культуры и художественного творчества Белгородского района на 2014-2020 годы"</t>
  </si>
  <si>
    <t>04 1 01 10020</t>
  </si>
  <si>
    <t>Предоставление мер социальной поддержки работникам муниципальных учреждений, проживающим и работающим в сельской местности в рамках подпрограммы "Развитие библиотечного дела" муниципальной программы "Развитие культуры и художественного творчества Белгородского района на 2014-2020 годы" (Социальное обеспечение и иные выплаты населению)</t>
  </si>
  <si>
    <t>Комплектование книжных фондов библиотек в рамках подпрограммы " Развитие библиотечного дела" муниципальной программы "Развитие культуры и художественного творчества Белгородского района на 2014-2020 годы"</t>
  </si>
  <si>
    <t>04 1 01 20110</t>
  </si>
  <si>
    <t>Комплектование книжных фондов библиотек в рамках подпрограммы " Развитие библиотечного дела" муниципальной программы "Развитие культуры и художественного творчества Белгородского района на 2014-2020 годы" (Предоставление субсидий бюджетным, автономным учреждениям и иным некоммерческим организациям)</t>
  </si>
  <si>
    <t>Основное мероприятие "Комплектование книжных фондов библиотек"</t>
  </si>
  <si>
    <t>04 1 02 00000</t>
  </si>
  <si>
    <t>Комплектование книжных фондов библиотек муниципальных образований (федеральный бюджет)</t>
  </si>
  <si>
    <t>04 1 02 51440</t>
  </si>
  <si>
    <t>Комплектование книжных фондов библиотек муниципальных образований (федеральный бюджет) (Предоставление субсидий бюджетным, автономным учреждениям и иным некоммерческим организациям)</t>
  </si>
  <si>
    <t>Подпрограмма "Развитие культурно-досуговой деятельности и народного творчества"</t>
  </si>
  <si>
    <t>04 2 00 00000</t>
  </si>
  <si>
    <t>04 2 01 00000</t>
  </si>
  <si>
    <t>04 2 01 00590</t>
  </si>
  <si>
    <t>Основное мероприятие "Развитие инфраструктуры сферы культуры"</t>
  </si>
  <si>
    <t>04 2 02 00000</t>
  </si>
  <si>
    <t>Капитальные вложения (строительство, реконструкция) объектов муниципальной собственности (Средства местного бюджета)</t>
  </si>
  <si>
    <t>04 2 02 03020</t>
  </si>
  <si>
    <t>Капитальные вложения (строительство, реконструкция) объектов муниципальной собственности (Средства местного бюджета) (Капитальные вложения в объекты государственной (муниципальной) собственности)</t>
  </si>
  <si>
    <t>04 2 02 20010</t>
  </si>
  <si>
    <t>Резервный фонд Белгородской области</t>
  </si>
  <si>
    <t>04 2 02 70550</t>
  </si>
  <si>
    <t>Резервный фонд Белгородской области (Закупка товаров, работ и услуг для обеспечения государственных (муниципальных) нужд)</t>
  </si>
  <si>
    <t>Резервный фонд Белгородской области (Капитальные вложения в объекты государственной (муниципальной) собственности)</t>
  </si>
  <si>
    <t>Софинансирование капитальных вложений (строительства, реконструкции) в объекты муниципальной собственности</t>
  </si>
  <si>
    <t>04 2 02 71120</t>
  </si>
  <si>
    <t>Софинансирование капитальных вложений (строительства, реконструкции) в объекты муниципальной собственности (Капитальные вложения в объекты государственной (муниципальной) собственности)</t>
  </si>
  <si>
    <t>04 2 02 72120</t>
  </si>
  <si>
    <t>Основное мероприятие "Социальная поддержка работников учреждений культуры"</t>
  </si>
  <si>
    <t>04 2 03 00000</t>
  </si>
  <si>
    <t>Предоставление мер социальной поддержки работникам муниципальных учреждений, проживающим и работающим в сельской местности</t>
  </si>
  <si>
    <t>04 2 03 10020</t>
  </si>
  <si>
    <t>Предоставление мер социальной поддержки работникам муниципальных учреждений, проживающим и работающим в сельской местности (Социальное обеспечение и иные выплаты населению)</t>
  </si>
  <si>
    <t>Подпрограмма "Художественно-эстетическое образование, выявление и поддержка молодых дарований"</t>
  </si>
  <si>
    <t>04 4 00 00000</t>
  </si>
  <si>
    <t>04 4 01 00000</t>
  </si>
  <si>
    <t>Обеспечение деятельности (оказания услуг) учреждений Белгородского района</t>
  </si>
  <si>
    <t>04 4 01 00590</t>
  </si>
  <si>
    <t>Обеспечение деятельности (оказания услуг) учреждений Белгородского района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</si>
  <si>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 в рамках подпрограммы "Художественно-эстетическое образование, выявление и поддержка молодых дарований" муниципальной программы "Развитие культуры и художественного творчества Белгородского района на 2014-2020годы"</t>
  </si>
  <si>
    <t>04 4 02 73220</t>
  </si>
  <si>
    <t>Предоставление мер социальной поддержки педагогическим работникам муниципальных образовательных учреждений, проживающих и работающим в сельских населенных пунктах , рабочих поселках (поселках городского типа) в рамках подпрограммы "Художественно-эстетическое образование, выявление и поддержка молодых дарований" муниципальной программы "Развитие культуры и художественного творчества Белгородского района на 2014-2020годы" (Социальное обеспечение и иные выплаты населению)</t>
  </si>
  <si>
    <t>Подпрограмма "Сохранение объектов культурного наследия"</t>
  </si>
  <si>
    <t>04 5 00 00000</t>
  </si>
  <si>
    <t>Основное мероприятие "Сохранение объектов культурного наследия (памятников истории и культуры)"</t>
  </si>
  <si>
    <t>04 5 01 00000</t>
  </si>
  <si>
    <t>Обеспечение охраны памятников</t>
  </si>
  <si>
    <t>04 5 01 20420</t>
  </si>
  <si>
    <t>Обеспечение охраны памятников (Закупка товаров, работ и услуг для обеспечения государственных (муниципальных) нужд)</t>
  </si>
  <si>
    <t>Подпрограмма "Организация муниципального управления в сфере культуры"</t>
  </si>
  <si>
    <t>04 6 00 00000</t>
  </si>
  <si>
    <t>Основное мероприятие "Обеспечение функций органов местного самоуправления"</t>
  </si>
  <si>
    <t>04 6 01 00000</t>
  </si>
  <si>
    <t>Обеспечение функций органов местного самоуправления</t>
  </si>
  <si>
    <t>04 6 01 00190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</si>
  <si>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</si>
  <si>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централизованного бухгалтерского учета"</t>
  </si>
  <si>
    <t>04 6 02 00000</t>
  </si>
  <si>
    <t>Осуществление централизованного бухгалтерского учета</t>
  </si>
  <si>
    <t>04 6 02 20180</t>
  </si>
  <si>
    <t>Осуществление централизованного бухгалтерского учета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</si>
  <si>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централизованного бухгалтерского учета (Закупка товаров, работ и услуг для обеспечения государственных (муниципальных) нужд)</t>
  </si>
  <si>
    <t>Осуществление централизованного бухгалтерского учета (Социальное обеспечение и иные выплаты населению)</t>
  </si>
  <si>
    <t>Осуществление централизованного бухгалтерского учета (Иные бюджетные ассигнования)</t>
  </si>
  <si>
    <t>Основное мероприятие "Содержание административно-хозяйственных и творческих отделов"</t>
  </si>
  <si>
    <t>04 6 03 00000</t>
  </si>
  <si>
    <t>Расходы на содержание административно-хозяйственных и творческих отдела</t>
  </si>
  <si>
    <t>04 6 03 20140</t>
  </si>
  <si>
    <t>Расходы на содержание административно-хозяйственных и творческих отдела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</si>
  <si>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содержание административно-хозяйственных и творческих отдела (Закупка товаров, работ и услуг для обеспечения государственных (муниципальных) нужд)</t>
  </si>
  <si>
    <t>Основное мероприятие "Государственная поддержка муниципальных учреждений культуры и их работников"</t>
  </si>
  <si>
    <t>04 6 04 00000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</si>
  <si>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</si>
  <si>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04 6 04 51480</t>
  </si>
  <si>
    <t>Государственная поддержка лучших работников муниципальных учреждений культуры, находящихся на территориях сельских поселений (Межбюджетные трансферты)</t>
  </si>
  <si>
    <t>Государственная поддержка лучших работников муниципальных учреждений культуры, находящихся на территориях сельских поселений (Предоставление субсидий бюджетным, автономным учреждениям и иным некоммерческим организациям)</t>
  </si>
  <si>
    <t>Муниципальная программа "Развитие физической культуры, спорта и молодежной политики на территории Белгородского района на 2014-2020 годы"</t>
  </si>
  <si>
    <t>05 0 00 00000</t>
  </si>
  <si>
    <t>Подпрограмма "Развитие физической культуры и массового спорта"</t>
  </si>
  <si>
    <t>05 1 00 00000</t>
  </si>
  <si>
    <t>Основное мероприятие "Развитие инфраструктуры физической культуры и спорта"</t>
  </si>
  <si>
    <t>05 1 01 00000</t>
  </si>
  <si>
    <t>Строительство спортивных объектов, в том числе объектов инфраструктуры</t>
  </si>
  <si>
    <t>05 1 01 03020</t>
  </si>
  <si>
    <t>Строительство спортивных объектов, в том числе объектов инфраструктуры (Капитальные вложения в объекты государственной (муниципальной) собственности)</t>
  </si>
  <si>
    <t>05</t>
  </si>
  <si>
    <t>05 1 01 20010</t>
  </si>
  <si>
    <t>Обеспечение мероприятий ФЦП "Развитие физической культуры и спорта в РФ на 2016-2020 годы"</t>
  </si>
  <si>
    <t>05 1 01 54950</t>
  </si>
  <si>
    <t>Обеспечение мероприятий ФЦП "Развитие физической культуры и спорта в РФ на 2016-2020 годы" (Капитальные вложения в объекты государственной (муниципальной) собственности)</t>
  </si>
  <si>
    <t>Капитальные вложения (строительство, реконструкция) в объекты муниципальной собственности за счет средств  бюджета субъекта Российской Федерации</t>
  </si>
  <si>
    <t>05 1 01 71120</t>
  </si>
  <si>
    <t>Капитальные вложения (строительство, реконструкция) в объекты муниципальной собственности за счет средств  бюджета субъекта Российской Федерации (Капитальные вложения в объекты государственной (муниципальной) собственности)</t>
  </si>
  <si>
    <t>Обеспечение мероприятий ФЦП "Развитие физической культуры и спорта в РФ на 2016-2020 годы" за счет средств субъекта РФ</t>
  </si>
  <si>
    <t>05 1 01 R4950</t>
  </si>
  <si>
    <t>Обеспечение мероприятий ФЦП "Развитие физической культуры и спорта в РФ на 2016-2020 годы" за счет средств субъекта РФ (Капитальные вложения в объекты государственной (муниципальной) собственности)</t>
  </si>
  <si>
    <t>Основное мероприятие "Популяризация массового спорта"</t>
  </si>
  <si>
    <t>05 1 02 00000</t>
  </si>
  <si>
    <t>Организация мероприятий, направленных на популяризацию физической культуры и спорта, здорового образа жизни среди различных категорий населения</t>
  </si>
  <si>
    <t>05 1 02 20120</t>
  </si>
  <si>
    <t>Организация мероприятий, направленных на популяризацию физической культуры и спорта, здорового образа жизни среди различных категорий населения (Закупка товаров, работ и услуг для обеспечения государственных (муниципальных) нужд)</t>
  </si>
  <si>
    <t>Расходы по выплате заработной платы специалистам</t>
  </si>
  <si>
    <t>05 1 02 20130</t>
  </si>
  <si>
    <t>Расходы по выплате заработной платы специалистам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</si>
  <si>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по выплате заработной платы специалистам (Закупка товаров, работ и услуг для обеспечения государственных (муниципальных) нужд)</t>
  </si>
  <si>
    <t>Подпрограмма "Молодость Белгородчины"</t>
  </si>
  <si>
    <t>05 2 00 00000</t>
  </si>
  <si>
    <t>Основное мероприятие "Реализация мероприятий по духовно-нравственному и патриотическому воспитанию молодежи"</t>
  </si>
  <si>
    <t>05 2 01 00000</t>
  </si>
  <si>
    <t>05 2 01 20130</t>
  </si>
  <si>
    <t>Мероприятия, направленные на развитие созидательной активности молодежи и вовлечение всех групп молодежи в социальную политику</t>
  </si>
  <si>
    <t>05 2 01 20700</t>
  </si>
  <si>
    <t>Мероприятия, направленные на развитие созидательной активности молодежи и вовлечение всех групп молодежи в социальную политику (Закупка товаров, работ и услуг для обеспечения государственных (муниципальных) нужд)</t>
  </si>
  <si>
    <t>Мероприятия, направленные на духовно-нравственное и военно-патриотическое воспитание молодежи</t>
  </si>
  <si>
    <t>05 2 01 20710</t>
  </si>
  <si>
    <t>Мероприятия, направленные на духовно-нравственное и военно-патриотическое воспитание молодежи (Закупка товаров, работ и услуг для обеспечения государственных (муниципальных) нужд)</t>
  </si>
  <si>
    <t>Мероприятия, направленные на духовно-нравственное и военно-патриотическое воспитание молодежи (Иные бюджетные ассигнования)</t>
  </si>
  <si>
    <t>Муниципальная программы "Реализация мероприятий государственной программы "Развитие сельского хозяйства и рыбоводства в Белгородской области на 2014-2020 годы" в Белгородском районе на 2014-2020 годы"</t>
  </si>
  <si>
    <t>06 0 00 00000</t>
  </si>
  <si>
    <t>Подпрограмма "Поддержка малых форм хозяйствования"</t>
  </si>
  <si>
    <t>06 1 00 00000</t>
  </si>
  <si>
    <t>Основное мероприятие "Государственная поддержка кредитования малых форм хозяйствования"</t>
  </si>
  <si>
    <t>06 1 01 00000</t>
  </si>
  <si>
    <t>Возмещение части процентной ставки по долгосрочным, среднесрочным и краткосрочным кредитам, взятым малыми формами хозяйствования (за счет субсидий из федерального бюджета)</t>
  </si>
  <si>
    <t>06 1 01 50550</t>
  </si>
  <si>
    <t>Возмещение части процентной ставки по долгосрочным, среднесрочным и краткосрочным кредитам, взятым малыми формами хозяйствования (за счет субсидий из федерального бюджета) (Иные бюджетные ассигнования)</t>
  </si>
  <si>
    <t>Возмещение части процентной ставки по долгосрочным, среднесрочным и краткосрочным кредитам, взятым малыми формами хозяйствования  за счет средств субъекта Российской Федерации</t>
  </si>
  <si>
    <t>06 1 01 R0550</t>
  </si>
  <si>
    <t>Возмещение части процентной ставки по долгосрочным, среднесрочным и краткосрочным кредитам, взятым малыми формами хозяйствования  за счет средств субъекта Российской Федерации (Иные бюджетные ассигнования)</t>
  </si>
  <si>
    <t>Подпрограмма "Устойчивое развитие сельских территорий Белгородского района на 2014-2020 годы"</t>
  </si>
  <si>
    <t>06 2 00 00000</t>
  </si>
  <si>
    <t>Основное мероприятие "Реализация мероприятий ФЦП "Устойчивое развитие сельских территорий на 2014-2017 годы и на период до 2020 года"</t>
  </si>
  <si>
    <t>06 2 01 00000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</si>
  <si>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(местный бюджет)</t>
  </si>
  <si>
    <t>06 2 01 20410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</si>
  <si>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(местный бюджет) (Капитальные вложения в объекты государственной (муниципальной) собственности)</t>
  </si>
  <si>
    <t>Реализация мероприятий устойчивого развития сельских территорий (средства федерального бюджета)</t>
  </si>
  <si>
    <t>06 2 01 50180</t>
  </si>
  <si>
    <t>Реализация мероприятий устойчивого развития сельских территорий (средства федерального бюджета) (Капитальные вложения в объекты государственной (муниципальной) собственности)</t>
  </si>
  <si>
    <t>Мероприятия по обеспечению населения чистой питьевой водой</t>
  </si>
  <si>
    <t>06 2 01 71090</t>
  </si>
  <si>
    <t>Мероприятия по обеспечению населения чистой питьевой водой (Капитальные вложения в объекты государственной (муниципальной) собственности)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</si>
  <si>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(средства областного бюджета)</t>
  </si>
  <si>
    <t>06 2 01 R0180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</si>
  <si>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 (средства областного бюджета) (Капитальные вложения в объекты государственной (муниципальной) собственности)</t>
  </si>
  <si>
    <t>Основное мероприятие "Разработка проектно-сметной документации по проведению капитального ремонта бесхозяйных муниципальных гидротехнических сооружений и оплата государственной экспертизы проектно-сметной документации по объектам капитального ремонта муниципальных гидротехнических сооружений</t>
  </si>
  <si>
    <t>06 2 02 00000</t>
  </si>
  <si>
    <t>Капитальный ремонт бесхозных и находящихся в муниципальной собственности гидротехнических сооружений (местный бюджет</t>
  </si>
  <si>
    <t>06 2 02 20890</t>
  </si>
  <si>
    <t>Капитальный ремонт бесхозных и находящихся в муниципальной собственности гидротехнических сооружений (местный бюджет (Закупка товаров, работ и услуг для обеспечения государственных (муниципальных) нужд)</t>
  </si>
  <si>
    <t>Капитальный ремонт бесхозных и находящихся в муниципальной собственности гидротехнических сооружений (федеральный бюджет)</t>
  </si>
  <si>
    <t>06 2 02 50160</t>
  </si>
  <si>
    <t>Капитальный ремонт бесхозных и находящихся в муниципальной собственности гидротехнических сооружений (федеральный бюджет) (Закупка товаров, работ и услуг для обеспечения государственных (муниципальных) нужд)</t>
  </si>
  <si>
    <t>Муниципальная программы "Обеспечение доступным и комфортным жильем и коммунальными услугами жителей Белгородского района на 2015-2020 годы"</t>
  </si>
  <si>
    <t>07 0 00 00000</t>
  </si>
  <si>
    <t>Подпрограмма "Стимулирование развития жилищного строительства на территории Белгородского района "</t>
  </si>
  <si>
    <t>07 1 00 00000</t>
  </si>
  <si>
    <t>Основное мероприятие "Обеспечение жильём детей-сирот и детей, оставшихся без попечения родителей"</t>
  </si>
  <si>
    <t>07 1 01 00000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</si>
  <si>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</si>
  <si>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>07 1 01 50820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</si>
  <si>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</si>
  <si>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</si>
  <si>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1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</si>
  <si>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</si>
  <si>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Основное мероприятие "Обеспечение жильем молодых семей"</t>
  </si>
  <si>
    <t>07 1 02 00000</t>
  </si>
  <si>
    <t>Реализация мероприятий по обеспечению жильем молодых семей (местный бюджет)</t>
  </si>
  <si>
    <t>07 1 02 20150</t>
  </si>
  <si>
    <t>Реализация мероприятий по обеспечению жильем молодых семей (местный бюджет) (Социальное обеспечение и иные выплаты населению)</t>
  </si>
  <si>
    <t>Реализация мероприятий по обеспечению жильём молодых семей (федеральный бюджет)</t>
  </si>
  <si>
    <t>07 1 02 50200</t>
  </si>
  <si>
    <t>Реализация мероприятий по обеспечению жильём молодых семей (федеральный бюджет) (Социальное обеспечение и иные выплаты населению)</t>
  </si>
  <si>
    <t>Реализация мероприятий по обеспечению жильём молодых семей (областной бюджет)</t>
  </si>
  <si>
    <t>07 1 02 R0200</t>
  </si>
  <si>
    <t>Реализация мероприятий по обеспечению жильём молодых семей (областной бюджет) (Социальное обеспечение и иные выплаты населению)</t>
  </si>
  <si>
    <t>Основное мероприятие "Обеспечение жильем ветеранов Великой Отечественной войны"</t>
  </si>
  <si>
    <t>07 1 03 00000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</si>
  <si>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ВОВ 1941-1945 годов"</t>
  </si>
  <si>
    <t>07 1 03 51340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</si>
  <si>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ВОВ 1941-1945 годов" (Социальное обеспечение и иные выплаты населению)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</si>
  <si>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</si>
  <si>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07 1 03 51350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</si>
  <si>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 (Социальное обеспечение и иные выплаты населению)</t>
  </si>
  <si>
    <t>Основное мероприятие "Обеспечение мероприятий по переселению граждан из аварийного жилищного фонда"</t>
  </si>
  <si>
    <t>07 1 05 00000</t>
  </si>
  <si>
    <t>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</si>
  <si>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07 1 05 09502</t>
  </si>
  <si>
    <t>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</si>
  <si>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субсидий из областного бюджета</t>
  </si>
  <si>
    <t>07 1 05 09602</t>
  </si>
  <si>
    <t>Обеспечение мероприятий по переселению граждан из аварийного жилищного фонда за счет субсидий из областного бюджета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</si>
  <si>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местного бюджета</t>
  </si>
  <si>
    <t>07 1 05 S9602</t>
  </si>
  <si>
    <t>Обеспечение мероприятий по переселению граждан из аварийного жилищного фонда за счет средств местного бюджета (Капитальные вложения в объекты государственной (муниципальной) собственности)</t>
  </si>
  <si>
    <t>Подпрограмма "Создание условий для обеспечения качественными услугами ЖКХ населения Белгородского района"</t>
  </si>
  <si>
    <t>07 2 00 00000</t>
  </si>
  <si>
    <t>Основное мероприятие "Благоустройство населенных пунктов района"</t>
  </si>
  <si>
    <t>07 2 01 00000</t>
  </si>
  <si>
    <t>Мероприятия по благоустройству и озеленению населенных пунктов района</t>
  </si>
  <si>
    <t>07 2 01 00320</t>
  </si>
  <si>
    <t>Мероприятия по благоустройству и озеленению населенных пунктов района (Закупка товаров, работ и услуг для обеспечения государственных (муниципальных) нужд)</t>
  </si>
  <si>
    <t>Обеспечение деятельности (оказание услуг) муниципальных учреждений</t>
  </si>
  <si>
    <t>07 2 01 00590</t>
  </si>
  <si>
    <t>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</si>
  <si>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Организация наружного освещения населенных пунктов района (местный бюджет)</t>
  </si>
  <si>
    <t>07 2 01 20060</t>
  </si>
  <si>
    <t>Организация наружного освещения населенных пунктов района (местный бюджет) (Закупка товаров, работ и услуг для обеспечения государственных (муниципальных) нужд)</t>
  </si>
  <si>
    <t>Организация наружного освещения населенных пунктов района (областной бюджет)</t>
  </si>
  <si>
    <t>07 2 01 71340</t>
  </si>
  <si>
    <t>Организация наружного освещения населенных пунктов района (областной бюджет) (Закупка товаров, работ и услуг для обеспечения государственных (муниципальных) нужд)</t>
  </si>
  <si>
    <t>Организация наружного освещения населенных пунктов района (областной бюджет) (Межбюджетные трансферты)</t>
  </si>
  <si>
    <t>Основное мероприятие "Реализация мероприятий по обеспечению населения чистой питьевой водой, инженерное обустройство микрорайонов"</t>
  </si>
  <si>
    <t>07 2 02 00000</t>
  </si>
  <si>
    <t>07 2 02 03020</t>
  </si>
  <si>
    <t>Основное мероприятие "Выплата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№ 8-Ф"</t>
  </si>
  <si>
    <t>07 2 03 00000</t>
  </si>
  <si>
    <t>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№ 8-Ф</t>
  </si>
  <si>
    <t>07 2 03 71350</t>
  </si>
  <si>
    <t>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№ 8-Ф (Предоставление субсидий бюджетным, автономным учреждениям и иным некоммерческим организациям)</t>
  </si>
  <si>
    <t>Основное мероприятие "Реализация мероприятий по проведению капитального ремонта многоквартирных домов"</t>
  </si>
  <si>
    <t>07 2 04 00000</t>
  </si>
  <si>
    <t>Обеспечение мероприятий по проведению капитального ремонта многоквартирных домов</t>
  </si>
  <si>
    <t>07 2 04 20500</t>
  </si>
  <si>
    <t>Обеспечение мероприятий по проведению капитального ремонта многоквартирных домов (Закупка товаров, работ и услуг для обеспечения государственных (муниципальных) нужд)</t>
  </si>
  <si>
    <t>Обеспечение мероприятий по проведению капитального ремонта многоквартирных домов (Иные бюджетные ассигнования)</t>
  </si>
  <si>
    <t>Основное мероприятие "Реализация мероприятий по переводу на поквартирное индивидуальное отопление"</t>
  </si>
  <si>
    <t>07 2 05 00000</t>
  </si>
  <si>
    <t>Предоставление субсидий на уплату процентных ставок за пользование займом по переводу на поквартирное индивидуальное отопление</t>
  </si>
  <si>
    <t>07 2 05 20380</t>
  </si>
  <si>
    <t>Предоставление субсидий на уплату процентных ставок за пользование займом по переводу на поквартирное индивидуальное отопление (Иные бюджетные ассигнования)</t>
  </si>
  <si>
    <t>Подпрограмма "Обеспечение реализации муниципальной программы "Обеспечение доступным и комфортным жильем и коммунальными услугами жителей Белгородского района на 2015-2020 годы "</t>
  </si>
  <si>
    <t>07 3 00 00000</t>
  </si>
  <si>
    <t>Основное мероприятие "Обеспечение деятельности (оказание услуг) муниципальных учреждений район"</t>
  </si>
  <si>
    <t>07 3 01 00000</t>
  </si>
  <si>
    <t>07 3 01 00590</t>
  </si>
  <si>
    <t>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</si>
  <si>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</si>
  <si>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Обеспечение деятельности (оказание услуг) муниципальных учреждений (Иные бюджетные ассигнования)</t>
  </si>
  <si>
    <t>Муниципальная программы "Развитие информационного общества в Белгородском районе на 2015-2020 годы"</t>
  </si>
  <si>
    <t>08 0 00 00000</t>
  </si>
  <si>
    <t>Подпрограмма " Повышение качества и доступности государственных и муниципальных услуг в Белгородском районе на 2015-2020 годы"</t>
  </si>
  <si>
    <t>08 1 00 00000</t>
  </si>
  <si>
    <t>08 1 01 00000</t>
  </si>
  <si>
    <t>08 1 01 00590</t>
  </si>
  <si>
    <t>Муниципальная программы "Совершенствование и развитие транспортной системы и дорожной сети Белгородского района на 2015-2020 годы"</t>
  </si>
  <si>
    <t>09 0 00 00000</t>
  </si>
  <si>
    <t>Подпрограмма "Совершенствование и развитие дорожной сети Белгородского района"</t>
  </si>
  <si>
    <t>09 1 00 00000</t>
  </si>
  <si>
    <t>Основное мероприятие "Содержание и ремонт автомобильных дорог общего пользования местного значения"</t>
  </si>
  <si>
    <t>09 1 01 00000</t>
  </si>
  <si>
    <t>Содержание и ремонт автомобильных дорог общего пользования местного назначения, дорог дворовых территорий</t>
  </si>
  <si>
    <t>09 1 01 20570</t>
  </si>
  <si>
    <t>Содержание и ремонт автомобильных дорог общего пользования местного назначения, дорог дворовых территорий (Закупка товаров, работ и услуг для обеспечения государственных (муниципальных) нужд)</t>
  </si>
  <si>
    <t>Строительство (реконструкция) автомобильных дорог общего пользования</t>
  </si>
  <si>
    <t>09 1 01 20590</t>
  </si>
  <si>
    <t>Строительство (реконструкция) автомобильных дорог общего пользования (Закупка товаров, работ и услуг для обеспечения государственных (муниципальных) нужд)</t>
  </si>
  <si>
    <t>Строительство (реконструкция) автомобильных дорог общего пользования (Капитальные вложения в объекты государственной (муниципальной) собственности)</t>
  </si>
  <si>
    <t>Строительство тротуаров</t>
  </si>
  <si>
    <t>09 1 01 20850</t>
  </si>
  <si>
    <t>Строительство тротуаров (Капитальные вложения в объекты государственной (муниципальной) собственности)</t>
  </si>
  <si>
    <t>Подпрограмма "Капитальный ремонт дорог, дворовых территорий и проездов к дворовым территориям"</t>
  </si>
  <si>
    <t>09 2 00 00000</t>
  </si>
  <si>
    <t>Основное мероприятие "Капитальный ремонт автомобильных дорог общего пользования"</t>
  </si>
  <si>
    <t>09 2 01 00000</t>
  </si>
  <si>
    <t>Капитальный ремонт автомобильных дорог общего пользования, дворовых проездов и гостевых парковочных мест автомобильного транспорта</t>
  </si>
  <si>
    <t>09 2 01 20580</t>
  </si>
  <si>
    <t>Капитальный ремонт автомобильных дорог общего пользования, дворовых проездов и гостевых парковочных мест автомобильного транспорта (Закупка товаров, работ и услуг для обеспечения государственных (муниципальных) нужд)</t>
  </si>
  <si>
    <t>Муниципальная программа "Развитие экономического потенциала и формирование благоприятного предпринимательского климата в Белгородском районе на 2015-2020 годы</t>
  </si>
  <si>
    <t>10 0 00 00000</t>
  </si>
  <si>
    <t>Подпрограмма "Улучшение инвестиционного климата и стимулирование инвестиционной деятельности"</t>
  </si>
  <si>
    <t>10 1 00 00000</t>
  </si>
  <si>
    <t>Основное мероприятие "Организация выставочной деятельности"</t>
  </si>
  <si>
    <t>10 1 01 00000</t>
  </si>
  <si>
    <t>Организация выставочной деятельности</t>
  </si>
  <si>
    <t>10 1 01 20280</t>
  </si>
  <si>
    <t>Организация выставочной деятельности (Закупка товаров, работ и услуг для обеспечения государственных (муниципальных) нужд)</t>
  </si>
  <si>
    <t>Подпрограмма "Развитие и государственная поддержка малого и среднего предпринимательства"</t>
  </si>
  <si>
    <t>10 2 00 00000</t>
  </si>
  <si>
    <t>"Основное мероприятие "Организация работы с индивидуальными предпринимателями, поддержка малого и среднего предпринимательства"</t>
  </si>
  <si>
    <t>10 2 01 00000</t>
  </si>
  <si>
    <t>Организация работы с индивидуальными предпринимателями, поддержка малого и среднего предпринимательства</t>
  </si>
  <si>
    <t>10 2 01 20290</t>
  </si>
  <si>
    <t>Организация работы с индивидуальными предпринимателями, поддержка малого и среднего предпринимательства (Закупка товаров, работ и услуг для обеспечения государственных (муниципальных) нужд)</t>
  </si>
  <si>
    <t>Подпрограмма "Развитие туризма, ремесленничества и придорожного сервиса"</t>
  </si>
  <si>
    <t>10 3 00 00000</t>
  </si>
  <si>
    <t>Основное мероприятие "Развитие туризма, ремесленничества и придорожного сервиса"</t>
  </si>
  <si>
    <t>10 3 01 00000</t>
  </si>
  <si>
    <t>Мероприятия, направленные на развитие туризма, ремесленничества и придорожного сервиса</t>
  </si>
  <si>
    <t>10 3 01 20300</t>
  </si>
  <si>
    <t>Мероприятия, направленные на развитие туризма, ремесленничества и придорожного сервиса (Закупка товаров, работ и услуг для обеспечения государственных (муниципальных) нужд)</t>
  </si>
  <si>
    <t>Непрограммная часть</t>
  </si>
  <si>
    <t>99 0 00 00000</t>
  </si>
  <si>
    <t>Непрограммное направление деятельности "Реализация функций органов местного самоуправления Белгородского района"</t>
  </si>
  <si>
    <t>99 9 00 00000</t>
  </si>
  <si>
    <t>Обеспечение функций органов местного самоуправления в рамках непрограммных расходов</t>
  </si>
  <si>
    <t>99 9 00 00190</t>
  </si>
  <si>
    <t>Обеспечение функций органов местного самоуправления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</si>
  <si>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в рамках непрограммных расходов (Закупка товаров, работ и услуг для обеспечения государственных (муниципальных) нужд)</t>
  </si>
  <si>
    <t>Обеспечение функций органов местного самоуправления в рамках непрограммных расходов (Иные бюджетные ассигнования)</t>
  </si>
  <si>
    <t>Расходы на выплаты по оплате труда главе местной администрации в рамках непрограммных расходов</t>
  </si>
  <si>
    <t>99 9 00 00210</t>
  </si>
  <si>
    <t>Расходы на выплаты по оплате труда главе местной администрации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</si>
  <si>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учреждений Белгородского района в рамках непрограммных расходов</t>
  </si>
  <si>
    <t>99 9 00 00590</t>
  </si>
  <si>
    <t>Обеспечение деятельности (оказание услуг) учреждений Белгородского района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</si>
  <si>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учреждений Белгородского района в рамках непрограммных расходов (Закупка товаров, работ и услуг для обеспечения государственных (муниципальных) нужд)</t>
  </si>
  <si>
    <t>Обеспечение деятельности (оказание услуг) учреждений Белгородского района в рамках непрограммных расходов (Предоставление субсидий бюджетным, автономным учреждениям и иным некоммерческим организациям)</t>
  </si>
  <si>
    <t>Обеспечение деятельности (оказание услуг) учреждений Белгородского района в рамках непрограммных расходов (Иные бюджетные ассигнования)</t>
  </si>
  <si>
    <t>Члены избирательной комиссии муниципального образования в рамках непрограммных расходов</t>
  </si>
  <si>
    <t>99 9 00 00710</t>
  </si>
  <si>
    <t>Члены избирательной комиссии муниципального образования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</si>
  <si>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работникам контрольно-ревизионной комиссии</t>
  </si>
  <si>
    <t>99 9 00 00810</t>
  </si>
  <si>
    <t>Расходы на выплаты по оплате труда работникам контрольно-ревизионной комиссии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</si>
  <si>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работникам контрольно-ревизионной комиссии (Закупка товаров, работ и услуг для обеспечения государственных (муниципальных) нужд)</t>
  </si>
  <si>
    <t>Оказание материальной помощи гражданам, оказавшимся в трудной жизненной ситуации</t>
  </si>
  <si>
    <t>99 9 00 10100</t>
  </si>
  <si>
    <t>Оказание материальной помощи гражданам, оказавшимся в трудной жизненной ситуации (Социальное обеспечение и иные выплаты населению)</t>
  </si>
  <si>
    <t>Капитальный ремонт муниципального имущества в рамках непрограммных расходов</t>
  </si>
  <si>
    <t>99 9 00 20010</t>
  </si>
  <si>
    <t>Капитальный ремонт муниципального имущества в рамках непрограммных расходов (Закупка товаров, работ и услуг для обеспечения государственных (муниципальных) нужд)</t>
  </si>
  <si>
    <t>Мероприятия по реформированию муниципальных финансов в рамках непрограммных расходов</t>
  </si>
  <si>
    <t>99 9 00 20020</t>
  </si>
  <si>
    <t>Мероприятия по реформированию муниципальных финансов в рамках непрограммных расходов (Закупка товаров, работ и услуг для обеспечения государственных (муниципальных) нужд)</t>
  </si>
  <si>
    <t>Мероприятия по обеспечению мобилизационной готовности экономики в рамках непрограммных расходов</t>
  </si>
  <si>
    <t>99 9 00 20030</t>
  </si>
  <si>
    <t>Мероприятия по обеспечению мобилизационной готовности экономики в рамках непрограммных расходов (Закупка товаров, работ и услуг для обеспечения государственных (муниципальных) нужд)</t>
  </si>
  <si>
    <t>Субсидии телерадиокомпаниям и телерадиоорганизациям в рамках непрограммных расходов</t>
  </si>
  <si>
    <t>99 9 00 20160</t>
  </si>
  <si>
    <t>Субсидии телерадиокомпаниям и телерадиоорганизациям в рамках непрограммных расходов (Предоставление субсидий бюджетным, автономным учреждениям и иным некоммерческим организациям)</t>
  </si>
  <si>
    <t>Процентные платежи по муниципальному долгу Белгородского района в рамках непрограммных расходов</t>
  </si>
  <si>
    <t>99 9 00 20170</t>
  </si>
  <si>
    <t>Процентные платежи по муниципальному долгу Белгородского района в рамках непрограммных расходов (Обслуживание государственного (муниципального) долга)</t>
  </si>
  <si>
    <t>Мероприятия по землеустройству и землепользованию в рамках непрограммных расходов</t>
  </si>
  <si>
    <t>99 9 00 20190</t>
  </si>
  <si>
    <t>Мероприятия по землеустройству и землепользованию в рамках непрограммных расходов (Закупка товаров, работ и услуг для обеспечения государственных (муниципальных) нужд)</t>
  </si>
  <si>
    <t>Обеспечение доставки жителей в медицинские организации для проведения гемодиализа</t>
  </si>
  <si>
    <t>99 9 00 20430</t>
  </si>
  <si>
    <t>Обеспечение доставки жителей в медицинские организации для проведения гемодиализа (Закупка товаров, работ и услуг для обеспечения государственных (муниципальных) нужд)</t>
  </si>
  <si>
    <t>Резервный фонд администрации района в рамках непрограммных расходов</t>
  </si>
  <si>
    <t>99 9 00 20550</t>
  </si>
  <si>
    <t>Резервный фонд администрации района в рамках непрограммных расходов (Социальное обеспечение и иные выплаты населению)</t>
  </si>
  <si>
    <t>Резервный фонд администрации района в рамках непрограммных расходов (Иные бюджетные ассигнования)</t>
  </si>
  <si>
    <t>Обеспечение деятельности административно-хозяйственных отделов</t>
  </si>
  <si>
    <t>99 9 00 20560</t>
  </si>
  <si>
    <t>Обеспечение деятельности административно-хозяйственных отделов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</si>
  <si>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административно-хозяйственных отделов (Закупка товаров, работ и услуг для обеспечения государственных (муниципальных) нужд)</t>
  </si>
  <si>
    <t>Обеспечение деятельности административно-хозяйственных отделов (Иные бюджетные ассигнования)</t>
  </si>
  <si>
    <t>Мероприятия по укреплению материально-технической базы учреждений</t>
  </si>
  <si>
    <t>99 9 00 20570</t>
  </si>
  <si>
    <t>Мероприятия по укреплению материально-технической базы учреждений (Закупка товаров, работ и услуг для обеспечения государственных (муниципальных) нужд)</t>
  </si>
  <si>
    <t>Мероприятия по поддержке отдельных категорий граждан</t>
  </si>
  <si>
    <t>99 9 00 20900</t>
  </si>
  <si>
    <t>Мероприятия по поддержке отдельных категорий граждан (Социальное обеспечение и иные выплаты населению)</t>
  </si>
  <si>
    <t>Поддержка некоммерческих организаций в рамках непрограммных расходов</t>
  </si>
  <si>
    <t>99 9 00 21020</t>
  </si>
  <si>
    <t>Поддержка некоммерческих организаций в рамках непрограммных расходов (Предоставление субсидий бюджетным, автономным учреждениям и иным некоммерческим организациям)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</si>
  <si>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</si>
  <si>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99 9 00 51180</t>
  </si>
  <si>
    <t>Осуществление первичного воинского учета на территориях, где отсутствуют военные комиссариаты в рамках непрограммных расходов (Межбюджетные трансферты)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</si>
  <si>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</si>
  <si>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</si>
  <si>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</si>
  <si>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Проведение Всероссийской сельскохозяйственной переписи</t>
  </si>
  <si>
    <t>99 9 00 53910</t>
  </si>
  <si>
    <t>Проведение Всероссийской сельскохозяйственной переписи (Закупка товаров, работ и услуг для обеспечения государственных (муниципальных) нужд)</t>
  </si>
  <si>
    <t>Государственная регистрация актов гражданского состояния в рамках непрограммных расходов (средства федерального бюджета)</t>
  </si>
  <si>
    <t>99 9 00 59300</t>
  </si>
  <si>
    <t>Государственная регистрация актов гражданского состояния в рамках непрограммных расходов (средства федерального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</si>
  <si>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регистрация актов гражданского состояния в рамках непрограммных расходов (средства федерального бюджета) (Закупка товаров, работ и услуг для обеспечения государственных (муниципальных) нужд)</t>
  </si>
  <si>
    <t>Государственная регистрация актов гражданского состояния в рамках непрограммных расходов (средства федерального бюджета) (Межбюджетные трансферты)</t>
  </si>
  <si>
    <t>99 9 00 70550</t>
  </si>
  <si>
    <t>Резервный фонд Белгородской области (Иные бюджетные ассигнования)</t>
  </si>
  <si>
    <t>Осуществление полномочий в области охраны труда в рамках непрограммных расходов</t>
  </si>
  <si>
    <t>99 9 00 71210</t>
  </si>
  <si>
    <t>Осуществление полномочий в области охраны труда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</si>
  <si>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территориальных комиссий по делам несовершеннолетних и защите их прав в рамках непрограммных расходов</t>
  </si>
  <si>
    <t>99 9 00 71220</t>
  </si>
  <si>
    <t>Создание и организация деятельности территориальных комиссий по делам несовершеннолетних и защите их прав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</si>
  <si>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территориальных комиссий по делам несовершеннолетних и защите их прав в рамках непрограммных расходов (Закупка товаров, работ и услуг для обеспечения государственных (муниципальных) нужд)</t>
  </si>
  <si>
    <t>Осуществление контроля и надзора в области долевого строительства многоквартирных домов и (или) иных объектов недвижимости в рамках непрограммных расходов</t>
  </si>
  <si>
    <t>99 9 00 71280</t>
  </si>
  <si>
    <t>Осуществление контроля и надзора в области долевого строительства многоквартирных домов и (или) иных объектов недвижимости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</si>
  <si>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контроля и надзора в области долевого строительства многоквартирных домов и (или) иных объектов недвижимости в рамках непрограммных расходов (Закупка товаров, работ и услуг для обеспечения государственных (муниципальных) нужд)</t>
  </si>
  <si>
    <t>Организация предоставления мер по поддержке сельскохозяйственного производства в рамках непрограммных расходов</t>
  </si>
  <si>
    <t>99 9 00 71290</t>
  </si>
  <si>
    <t>Организация предоставления мер по поддержке сельскохозяйственного производства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</si>
  <si>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рассмотрению дел об административных правонарушениях в рамках непрограммных расходов</t>
  </si>
  <si>
    <t>99 9 00 71310</t>
  </si>
  <si>
    <t>Осуществление отдельных государственных полномочий по рассмотрению дел об административных правонарушениях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</si>
  <si>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рассмотрению дел об административных правонарушениях в рамках непрограммных расходов (Закупка товаров, работ и услуг для обеспечения государственных (муниципальных) нужд)</t>
  </si>
  <si>
    <t>Дотация на выравнивание бюджетной обеспеченности поселений в рамках непрограммных расходов</t>
  </si>
  <si>
    <t>99 9 00 80010</t>
  </si>
  <si>
    <t>Дотация на выравнивание бюджетной обеспеченности поселений в рамках непрограммных расходов (Межбюджетные трансферты)</t>
  </si>
  <si>
    <t>Предоставление межбюджетных трансфертов на выполнение части полномочий в сфере образования</t>
  </si>
  <si>
    <t>99 9 00 80170</t>
  </si>
  <si>
    <t>Предоставление межбюджетных трансфертов на выполнение части полномочий в сфере образования (Межбюджетные трансферты)</t>
  </si>
  <si>
    <r>
      <rPr>
        <b/>
        <sz val="10"/>
        <color theme="1"/>
        <rFont val="Times New Roman"/>
        <family val="1"/>
        <charset val="204"/>
      </rPr>
      <t>Основное мероприятие 1.25</t>
    </r>
    <r>
      <rPr>
        <sz val="10"/>
        <color theme="1"/>
        <rFont val="Times New Roman"/>
        <family val="1"/>
        <charset val="204"/>
      </rPr>
      <t xml:space="preserve"> уплата взносов на капитальный ремонт общего имущества в многоквартирном доме лицам, достигшим возраста семидесяти и восьмидесяти лет (7255)</t>
    </r>
  </si>
  <si>
    <t>Форма 1. Общие сведения о реализации муниципальной программы за 9 месяцев 2016г</t>
  </si>
  <si>
    <t>Форма 2. Сведения о достижении значений целевых показателей муниципальной программы                                                                                    за 9 месяцев 2016г</t>
  </si>
  <si>
    <t>Форма 3. Сведения об использовании бюджетных ассигнований бюджета на реализацию муниципальной программы за 9 месяцев 2016г</t>
  </si>
  <si>
    <t xml:space="preserve">Форма 4. Сведения о ресурсном обеспечении муниципальной программы   за 9 месяцев 2016г                 </t>
  </si>
  <si>
    <t>за 9 месяцев 2016г</t>
  </si>
  <si>
    <t>«  12   » октября 2016г.</t>
  </si>
  <si>
    <t>Дата формирования отчета: " 12 " октября 2016г.</t>
  </si>
  <si>
    <t>МБУ " КЦСОН" и "СРЦдН" ; УСЗН</t>
  </si>
  <si>
    <t>167</t>
  </si>
  <si>
    <t>9990051980</t>
  </si>
  <si>
    <t>166</t>
  </si>
  <si>
    <t>165</t>
  </si>
  <si>
    <t>164</t>
  </si>
  <si>
    <t>163</t>
  </si>
  <si>
    <t>162</t>
  </si>
  <si>
    <t>0310054620</t>
  </si>
  <si>
    <t xml:space="preserve"> на 01.10.2016 г.</t>
  </si>
  <si>
    <t>1.1.26.</t>
  </si>
  <si>
    <r>
      <rPr>
        <b/>
        <sz val="8"/>
        <rFont val="Arial Cyr"/>
        <charset val="204"/>
      </rPr>
      <t>Основное меропрятие 1.26</t>
    </r>
    <r>
      <rPr>
        <sz val="8"/>
        <rFont val="Arial Cyr"/>
      </rPr>
      <t xml:space="preserve"> Субвенция на уплату взноса на капитальный ремонт общего имущества в многоквартирном доме лицам, достигшим возраста семидесяти и восьмидесяти лет (за счет федеральных средств)</t>
    </r>
  </si>
  <si>
    <r>
      <rPr>
        <b/>
        <sz val="9"/>
        <color theme="1"/>
        <rFont val="Times New Roman"/>
        <family val="1"/>
        <charset val="204"/>
      </rPr>
      <t>Основное меропрятие 1.25</t>
    </r>
    <r>
      <rPr>
        <sz val="9"/>
        <color theme="1"/>
        <rFont val="Times New Roman"/>
        <family val="1"/>
        <charset val="204"/>
      </rPr>
      <t xml:space="preserve">                    Уплата взносов на капитальный ремонт общего имущества в многоквартирном доме лицам, достигшим возраста семидесяти и восьмидесяти лет </t>
    </r>
    <r>
      <rPr>
        <sz val="9"/>
        <color rgb="FF002060"/>
        <rFont val="Times New Roman"/>
        <family val="1"/>
        <charset val="204"/>
      </rPr>
      <t>(7255</t>
    </r>
    <r>
      <rPr>
        <sz val="9"/>
        <color theme="1"/>
        <rFont val="Times New Roman"/>
        <family val="1"/>
        <charset val="204"/>
      </rPr>
      <t>)</t>
    </r>
  </si>
  <si>
    <r>
      <t xml:space="preserve">Основное меропрятие 1.25 </t>
    </r>
    <r>
      <rPr>
        <sz val="9"/>
        <color theme="1"/>
        <rFont val="Times New Roman"/>
        <family val="1"/>
        <charset val="204"/>
      </rPr>
      <t xml:space="preserve"> Уплата взносов на капитальный ремонт общего имущества в многоквартирном доме лицам, достигшим возраста семидесяти и восьмидесяти лет (7255)</t>
    </r>
  </si>
  <si>
    <t>Основное мероприятие 1.26</t>
  </si>
  <si>
    <r>
      <rPr>
        <b/>
        <sz val="10"/>
        <color theme="1"/>
        <rFont val="Times New Roman"/>
        <family val="1"/>
        <charset val="204"/>
      </rPr>
      <t>Основное мероприятие 1.26</t>
    </r>
    <r>
      <rPr>
        <sz val="10"/>
        <color theme="1"/>
        <rFont val="Times New Roman"/>
        <family val="1"/>
        <charset val="204"/>
      </rPr>
      <t xml:space="preserve"> Субвенция на уплату взноса на капитальный ремонт общего имущества в многоквартирном доме лицам, достигшим возраста семидесяти и восьмидесяти лет (54620)</t>
    </r>
  </si>
  <si>
    <t xml:space="preserve">уплата взносов на капитальный ремонт общего имущества в многоквартирном доме лицам, достигшим возраста семидесяти и восьмидесяти лет </t>
  </si>
  <si>
    <t xml:space="preserve">Субвенция на уплату взноса на капитальный ремонт общего имущества в многоквартирном доме лицам, достигшим возраста семидесяти и восьмидесяти лет </t>
  </si>
  <si>
    <r>
      <rPr>
        <b/>
        <sz val="9"/>
        <color theme="1"/>
        <rFont val="Times New Roman"/>
        <family val="1"/>
        <charset val="204"/>
      </rPr>
      <t>Основное меропрятие 1.26</t>
    </r>
    <r>
      <rPr>
        <sz val="9"/>
        <color theme="1"/>
        <rFont val="Times New Roman"/>
        <family val="1"/>
        <charset val="204"/>
      </rPr>
      <t xml:space="preserve">  Субвенция на уплату взноса на капитальный ремонт общего имущества в многоквартирном доме лицам, достигшим возраста семидесяти и восьмидесяти лет (за счет федеральных средств) 5462</t>
    </r>
  </si>
  <si>
    <t>КП - расходы за 9 мес</t>
  </si>
  <si>
    <t>Дата печати 06.10.2016 (11:34:01)</t>
  </si>
  <si>
    <t>МБУ "КЦСОН и СРЦдН"</t>
  </si>
  <si>
    <t>МБУ "СРЦдН"</t>
  </si>
  <si>
    <t xml:space="preserve">Объемы ассигнований в 2016году </t>
  </si>
  <si>
    <t xml:space="preserve">Квартала </t>
  </si>
  <si>
    <t>281 от 24.12.2015</t>
  </si>
  <si>
    <t>I квартал</t>
  </si>
  <si>
    <t>II квартал</t>
  </si>
  <si>
    <t>III  квартал</t>
  </si>
  <si>
    <t>Решение сессий №</t>
  </si>
  <si>
    <t>324 от 31.03.2016</t>
  </si>
  <si>
    <t>370 от 01.07.2016</t>
  </si>
  <si>
    <t>395 от 29.09.2016</t>
  </si>
  <si>
    <t>на 01.01.2016</t>
  </si>
  <si>
    <t xml:space="preserve">изменения </t>
  </si>
  <si>
    <t>на 01.04.2016</t>
  </si>
  <si>
    <t>на 01.07.2017</t>
  </si>
  <si>
    <t xml:space="preserve"> на 01.10.2016</t>
  </si>
  <si>
    <t>В % соотношении</t>
  </si>
  <si>
    <t>Всего по бюджету</t>
  </si>
  <si>
    <t>Не программные расходы</t>
  </si>
  <si>
    <t>по Муниципальной Программе</t>
  </si>
  <si>
    <t>Увеличение бюджета всего, в рублях наростающим итогом</t>
  </si>
  <si>
    <t xml:space="preserve"> в том числе по МП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</si>
</sst>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dd/mm/yyyy\ hh:mm"/>
    <numFmt numFmtId="166" formatCode="?"/>
    <numFmt numFmtId="167" formatCode="#,##0.0"/>
    <numFmt numFmtId="168" formatCode="#,##0.00&quot;р.&quot;"/>
  </numFmts>
  <fonts count="98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Arial Cyr"/>
    </font>
    <font>
      <b/>
      <sz val="12"/>
      <name val="Times New Roman"/>
      <family val="1"/>
      <charset val="204"/>
    </font>
    <font>
      <b/>
      <sz val="10"/>
      <name val="Arial Cyr"/>
    </font>
    <font>
      <b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color rgb="FFFF0000"/>
      <name val="Arial Cyr"/>
    </font>
    <font>
      <sz val="10"/>
      <color rgb="FFFF0000"/>
      <name val="Arial Cy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b/>
      <sz val="8.5"/>
      <color rgb="FFFF0000"/>
      <name val="MS Sans Serif"/>
      <family val="2"/>
      <charset val="204"/>
    </font>
    <font>
      <b/>
      <sz val="10"/>
      <color rgb="FFFF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21" fillId="0" borderId="0"/>
    <xf numFmtId="0" fontId="27" fillId="0" borderId="0"/>
    <xf numFmtId="0" fontId="39" fillId="0" borderId="0"/>
    <xf numFmtId="0" fontId="44" fillId="0" borderId="0"/>
    <xf numFmtId="0" fontId="45" fillId="0" borderId="0"/>
    <xf numFmtId="0" fontId="59" fillId="0" borderId="0"/>
    <xf numFmtId="0" fontId="66" fillId="0" borderId="0"/>
    <xf numFmtId="0" fontId="70" fillId="0" borderId="0"/>
    <xf numFmtId="0" fontId="78" fillId="0" borderId="0"/>
    <xf numFmtId="0" fontId="84" fillId="0" borderId="0"/>
    <xf numFmtId="0" fontId="88" fillId="0" borderId="0"/>
  </cellStyleXfs>
  <cellXfs count="1716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1" fillId="0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0" fillId="0" borderId="13" xfId="0" applyBorder="1"/>
    <xf numFmtId="0" fontId="0" fillId="0" borderId="10" xfId="0" applyBorder="1"/>
    <xf numFmtId="0" fontId="1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/>
    <xf numFmtId="0" fontId="9" fillId="0" borderId="19" xfId="0" applyFont="1" applyBorder="1" applyAlignment="1">
      <alignment horizontal="center" wrapText="1"/>
    </xf>
    <xf numFmtId="0" fontId="1" fillId="4" borderId="1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1" fillId="0" borderId="24" xfId="0" applyFont="1" applyBorder="1" applyAlignment="1">
      <alignment vertical="top" wrapText="1"/>
    </xf>
    <xf numFmtId="0" fontId="5" fillId="4" borderId="33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justify"/>
    </xf>
    <xf numFmtId="0" fontId="8" fillId="0" borderId="16" xfId="0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0" fontId="1" fillId="0" borderId="45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24" xfId="0" applyBorder="1"/>
    <xf numFmtId="0" fontId="7" fillId="7" borderId="10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7" fillId="7" borderId="11" xfId="0" applyFont="1" applyFill="1" applyBorder="1" applyAlignment="1">
      <alignment wrapText="1"/>
    </xf>
    <xf numFmtId="14" fontId="0" fillId="0" borderId="25" xfId="0" applyNumberFormat="1" applyBorder="1"/>
    <xf numFmtId="14" fontId="0" fillId="0" borderId="24" xfId="0" applyNumberFormat="1" applyBorder="1"/>
    <xf numFmtId="0" fontId="0" fillId="0" borderId="28" xfId="0" applyBorder="1"/>
    <xf numFmtId="0" fontId="0" fillId="0" borderId="58" xfId="0" applyBorder="1"/>
    <xf numFmtId="0" fontId="0" fillId="0" borderId="48" xfId="0" applyBorder="1"/>
    <xf numFmtId="0" fontId="0" fillId="0" borderId="59" xfId="0" applyBorder="1"/>
    <xf numFmtId="0" fontId="0" fillId="0" borderId="50" xfId="0" applyBorder="1"/>
    <xf numFmtId="0" fontId="6" fillId="0" borderId="12" xfId="0" applyFont="1" applyBorder="1" applyAlignment="1">
      <alignment horizontal="center" wrapText="1"/>
    </xf>
    <xf numFmtId="0" fontId="18" fillId="0" borderId="34" xfId="0" applyFont="1" applyBorder="1" applyAlignment="1">
      <alignment horizontal="center" vertical="top" wrapText="1"/>
    </xf>
    <xf numFmtId="0" fontId="0" fillId="0" borderId="63" xfId="0" applyBorder="1"/>
    <xf numFmtId="0" fontId="6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43" fontId="5" fillId="4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10" fillId="0" borderId="0" xfId="0" applyFont="1" applyAlignment="1">
      <alignment horizontal="center" vertical="justify"/>
    </xf>
    <xf numFmtId="0" fontId="22" fillId="0" borderId="0" xfId="1" applyFont="1" applyBorder="1" applyAlignment="1" applyProtection="1">
      <alignment horizontal="left"/>
    </xf>
    <xf numFmtId="0" fontId="21" fillId="0" borderId="0" xfId="1"/>
    <xf numFmtId="165" fontId="22" fillId="0" borderId="0" xfId="1" applyNumberFormat="1" applyFont="1" applyBorder="1" applyAlignment="1" applyProtection="1">
      <alignment horizontal="center"/>
    </xf>
    <xf numFmtId="0" fontId="23" fillId="0" borderId="0" xfId="1" applyFont="1" applyBorder="1" applyAlignment="1" applyProtection="1"/>
    <xf numFmtId="0" fontId="23" fillId="0" borderId="0" xfId="1" applyFont="1" applyBorder="1" applyAlignment="1" applyProtection="1">
      <alignment horizontal="left" vertical="top" wrapText="1"/>
    </xf>
    <xf numFmtId="0" fontId="23" fillId="0" borderId="0" xfId="1" applyFont="1" applyBorder="1" applyAlignment="1" applyProtection="1">
      <alignment wrapText="1"/>
    </xf>
    <xf numFmtId="49" fontId="24" fillId="0" borderId="24" xfId="1" applyNumberFormat="1" applyFont="1" applyBorder="1" applyAlignment="1" applyProtection="1">
      <alignment horizontal="center" vertical="center" wrapText="1"/>
    </xf>
    <xf numFmtId="49" fontId="25" fillId="0" borderId="70" xfId="1" applyNumberFormat="1" applyFont="1" applyBorder="1" applyAlignment="1" applyProtection="1">
      <alignment horizontal="center" vertical="center" wrapText="1"/>
    </xf>
    <xf numFmtId="4" fontId="25" fillId="0" borderId="70" xfId="1" applyNumberFormat="1" applyFont="1" applyBorder="1" applyAlignment="1" applyProtection="1">
      <alignment horizontal="right" vertical="center" wrapText="1"/>
    </xf>
    <xf numFmtId="49" fontId="26" fillId="0" borderId="71" xfId="1" applyNumberFormat="1" applyFont="1" applyBorder="1" applyAlignment="1" applyProtection="1">
      <alignment horizontal="center"/>
    </xf>
    <xf numFmtId="49" fontId="26" fillId="0" borderId="72" xfId="1" applyNumberFormat="1" applyFont="1" applyBorder="1" applyAlignment="1" applyProtection="1">
      <alignment horizontal="center"/>
    </xf>
    <xf numFmtId="4" fontId="26" fillId="0" borderId="72" xfId="1" applyNumberFormat="1" applyFont="1" applyBorder="1" applyAlignment="1" applyProtection="1">
      <alignment horizontal="right"/>
    </xf>
    <xf numFmtId="0" fontId="23" fillId="0" borderId="0" xfId="2" applyFont="1" applyBorder="1" applyAlignment="1" applyProtection="1"/>
    <xf numFmtId="0" fontId="27" fillId="0" borderId="0" xfId="2"/>
    <xf numFmtId="0" fontId="25" fillId="0" borderId="0" xfId="2" applyFont="1" applyBorder="1" applyAlignment="1" applyProtection="1"/>
    <xf numFmtId="0" fontId="22" fillId="0" borderId="0" xfId="2" applyFont="1" applyBorder="1" applyAlignment="1" applyProtection="1">
      <alignment horizontal="left"/>
    </xf>
    <xf numFmtId="165" fontId="22" fillId="0" borderId="0" xfId="2" applyNumberFormat="1" applyFont="1" applyBorder="1" applyAlignment="1" applyProtection="1">
      <alignment horizontal="center"/>
    </xf>
    <xf numFmtId="0" fontId="23" fillId="0" borderId="0" xfId="2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wrapText="1"/>
    </xf>
    <xf numFmtId="49" fontId="24" fillId="0" borderId="24" xfId="2" applyNumberFormat="1" applyFont="1" applyBorder="1" applyAlignment="1" applyProtection="1">
      <alignment horizontal="center" vertical="center" wrapText="1"/>
    </xf>
    <xf numFmtId="49" fontId="25" fillId="0" borderId="70" xfId="2" applyNumberFormat="1" applyFont="1" applyBorder="1" applyAlignment="1" applyProtection="1">
      <alignment horizontal="center" vertical="center" wrapText="1"/>
    </xf>
    <xf numFmtId="4" fontId="25" fillId="0" borderId="70" xfId="2" applyNumberFormat="1" applyFont="1" applyBorder="1" applyAlignment="1" applyProtection="1">
      <alignment horizontal="right" vertical="center" wrapText="1"/>
    </xf>
    <xf numFmtId="49" fontId="26" fillId="0" borderId="71" xfId="2" applyNumberFormat="1" applyFont="1" applyBorder="1" applyAlignment="1" applyProtection="1">
      <alignment horizontal="center"/>
    </xf>
    <xf numFmtId="49" fontId="26" fillId="0" borderId="72" xfId="2" applyNumberFormat="1" applyFont="1" applyBorder="1" applyAlignment="1" applyProtection="1">
      <alignment horizontal="center"/>
    </xf>
    <xf numFmtId="4" fontId="26" fillId="0" borderId="72" xfId="2" applyNumberFormat="1" applyFont="1" applyBorder="1" applyAlignment="1" applyProtection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justify" vertical="top" wrapText="1"/>
    </xf>
    <xf numFmtId="2" fontId="6" fillId="4" borderId="18" xfId="0" applyNumberFormat="1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justify"/>
    </xf>
    <xf numFmtId="2" fontId="10" fillId="0" borderId="16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 wrapText="1"/>
    </xf>
    <xf numFmtId="2" fontId="0" fillId="0" borderId="0" xfId="0" applyNumberFormat="1"/>
    <xf numFmtId="2" fontId="9" fillId="0" borderId="20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/>
    </xf>
    <xf numFmtId="2" fontId="30" fillId="0" borderId="6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justify" wrapText="1"/>
    </xf>
    <xf numFmtId="0" fontId="16" fillId="0" borderId="0" xfId="0" applyFont="1" applyAlignment="1">
      <alignment horizontal="left" vertical="justify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vertical="center" wrapText="1"/>
    </xf>
    <xf numFmtId="2" fontId="3" fillId="7" borderId="45" xfId="0" applyNumberFormat="1" applyFont="1" applyFill="1" applyBorder="1" applyAlignment="1">
      <alignment horizontal="center" vertical="center" wrapText="1"/>
    </xf>
    <xf numFmtId="0" fontId="1" fillId="7" borderId="74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2" fontId="3" fillId="7" borderId="40" xfId="0" applyNumberFormat="1" applyFont="1" applyFill="1" applyBorder="1" applyAlignment="1">
      <alignment horizontal="center" vertical="center" wrapText="1"/>
    </xf>
    <xf numFmtId="0" fontId="34" fillId="0" borderId="0" xfId="0" applyFont="1"/>
    <xf numFmtId="43" fontId="19" fillId="0" borderId="1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 wrapText="1"/>
    </xf>
    <xf numFmtId="0" fontId="37" fillId="0" borderId="0" xfId="0" applyFont="1"/>
    <xf numFmtId="2" fontId="37" fillId="0" borderId="0" xfId="0" applyNumberFormat="1" applyFont="1"/>
    <xf numFmtId="0" fontId="38" fillId="5" borderId="13" xfId="0" applyFont="1" applyFill="1" applyBorder="1" applyAlignment="1">
      <alignment horizontal="center"/>
    </xf>
    <xf numFmtId="0" fontId="38" fillId="5" borderId="20" xfId="0" applyFont="1" applyFill="1" applyBorder="1" applyAlignment="1">
      <alignment horizontal="center"/>
    </xf>
    <xf numFmtId="0" fontId="38" fillId="5" borderId="20" xfId="0" applyFont="1" applyFill="1" applyBorder="1" applyAlignment="1">
      <alignment horizontal="center" wrapText="1"/>
    </xf>
    <xf numFmtId="0" fontId="38" fillId="5" borderId="20" xfId="0" applyFont="1" applyFill="1" applyBorder="1" applyAlignment="1">
      <alignment horizontal="center" vertical="top" wrapText="1"/>
    </xf>
    <xf numFmtId="1" fontId="38" fillId="5" borderId="20" xfId="0" applyNumberFormat="1" applyFont="1" applyFill="1" applyBorder="1" applyAlignment="1">
      <alignment horizontal="center" vertical="top" wrapText="1"/>
    </xf>
    <xf numFmtId="1" fontId="38" fillId="5" borderId="20" xfId="0" applyNumberFormat="1" applyFont="1" applyFill="1" applyBorder="1" applyAlignment="1">
      <alignment horizontal="center" wrapText="1"/>
    </xf>
    <xf numFmtId="2" fontId="6" fillId="4" borderId="1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5" fillId="4" borderId="61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justify" wrapText="1"/>
    </xf>
    <xf numFmtId="0" fontId="2" fillId="0" borderId="24" xfId="0" applyFont="1" applyBorder="1" applyAlignment="1">
      <alignment horizontal="justify" wrapText="1"/>
    </xf>
    <xf numFmtId="0" fontId="2" fillId="0" borderId="28" xfId="0" applyFont="1" applyBorder="1" applyAlignment="1">
      <alignment horizontal="justify" wrapText="1"/>
    </xf>
    <xf numFmtId="0" fontId="2" fillId="0" borderId="27" xfId="0" applyFont="1" applyBorder="1" applyAlignment="1">
      <alignment horizontal="justify" wrapText="1"/>
    </xf>
    <xf numFmtId="0" fontId="2" fillId="0" borderId="45" xfId="0" applyFont="1" applyBorder="1" applyAlignment="1">
      <alignment horizontal="justify" wrapText="1"/>
    </xf>
    <xf numFmtId="2" fontId="40" fillId="0" borderId="23" xfId="0" applyNumberFormat="1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/>
    </xf>
    <xf numFmtId="2" fontId="12" fillId="0" borderId="61" xfId="0" applyNumberFormat="1" applyFont="1" applyBorder="1" applyAlignment="1">
      <alignment horizontal="center" vertical="center"/>
    </xf>
    <xf numFmtId="2" fontId="12" fillId="0" borderId="62" xfId="0" applyNumberFormat="1" applyFont="1" applyBorder="1" applyAlignment="1">
      <alignment horizontal="center" vertical="center"/>
    </xf>
    <xf numFmtId="2" fontId="41" fillId="0" borderId="23" xfId="0" applyNumberFormat="1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/>
    </xf>
    <xf numFmtId="2" fontId="28" fillId="0" borderId="61" xfId="0" applyNumberFormat="1" applyFont="1" applyBorder="1" applyAlignment="1">
      <alignment horizontal="center" vertical="center"/>
    </xf>
    <xf numFmtId="2" fontId="28" fillId="0" borderId="62" xfId="0" applyNumberFormat="1" applyFont="1" applyBorder="1" applyAlignment="1">
      <alignment horizontal="center" vertical="center"/>
    </xf>
    <xf numFmtId="2" fontId="41" fillId="0" borderId="35" xfId="0" applyNumberFormat="1" applyFont="1" applyBorder="1" applyAlignment="1">
      <alignment horizontal="center" vertical="center" wrapText="1"/>
    </xf>
    <xf numFmtId="0" fontId="31" fillId="7" borderId="40" xfId="0" applyFont="1" applyFill="1" applyBorder="1" applyAlignment="1">
      <alignment horizontal="center" vertical="center"/>
    </xf>
    <xf numFmtId="2" fontId="31" fillId="7" borderId="40" xfId="0" applyNumberFormat="1" applyFont="1" applyFill="1" applyBorder="1" applyAlignment="1">
      <alignment horizontal="center" vertical="center"/>
    </xf>
    <xf numFmtId="0" fontId="31" fillId="7" borderId="45" xfId="0" applyFont="1" applyFill="1" applyBorder="1" applyAlignment="1">
      <alignment horizontal="center" vertical="center"/>
    </xf>
    <xf numFmtId="2" fontId="31" fillId="7" borderId="4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justify" wrapText="1"/>
    </xf>
    <xf numFmtId="2" fontId="2" fillId="0" borderId="25" xfId="0" applyNumberFormat="1" applyFont="1" applyBorder="1" applyAlignment="1">
      <alignment horizontal="justify" wrapText="1"/>
    </xf>
    <xf numFmtId="0" fontId="1" fillId="0" borderId="25" xfId="0" applyFont="1" applyBorder="1" applyAlignment="1"/>
    <xf numFmtId="2" fontId="1" fillId="0" borderId="25" xfId="0" applyNumberFormat="1" applyFont="1" applyBorder="1" applyAlignment="1"/>
    <xf numFmtId="0" fontId="1" fillId="0" borderId="24" xfId="0" applyFont="1" applyBorder="1" applyAlignment="1">
      <alignment horizontal="justify" wrapText="1"/>
    </xf>
    <xf numFmtId="0" fontId="1" fillId="0" borderId="24" xfId="0" applyFont="1" applyBorder="1" applyAlignment="1"/>
    <xf numFmtId="2" fontId="1" fillId="0" borderId="24" xfId="0" applyNumberFormat="1" applyFont="1" applyBorder="1" applyAlignment="1"/>
    <xf numFmtId="2" fontId="1" fillId="0" borderId="24" xfId="0" applyNumberFormat="1" applyFont="1" applyBorder="1" applyAlignment="1">
      <alignment horizontal="justify" wrapText="1"/>
    </xf>
    <xf numFmtId="0" fontId="1" fillId="0" borderId="28" xfId="0" applyFont="1" applyBorder="1" applyAlignment="1">
      <alignment horizontal="justify" wrapText="1"/>
    </xf>
    <xf numFmtId="2" fontId="1" fillId="0" borderId="28" xfId="0" applyNumberFormat="1" applyFont="1" applyBorder="1" applyAlignment="1">
      <alignment horizontal="justify" wrapText="1"/>
    </xf>
    <xf numFmtId="0" fontId="1" fillId="0" borderId="28" xfId="0" applyFont="1" applyBorder="1" applyAlignment="1"/>
    <xf numFmtId="2" fontId="1" fillId="0" borderId="28" xfId="0" applyNumberFormat="1" applyFont="1" applyBorder="1" applyAlignment="1"/>
    <xf numFmtId="2" fontId="1" fillId="0" borderId="60" xfId="0" applyNumberFormat="1" applyFont="1" applyBorder="1" applyAlignment="1"/>
    <xf numFmtId="2" fontId="1" fillId="0" borderId="66" xfId="0" applyNumberFormat="1" applyFont="1" applyBorder="1" applyAlignment="1"/>
    <xf numFmtId="2" fontId="1" fillId="0" borderId="61" xfId="0" applyNumberFormat="1" applyFont="1" applyBorder="1" applyAlignment="1"/>
    <xf numFmtId="2" fontId="1" fillId="0" borderId="62" xfId="0" applyNumberFormat="1" applyFont="1" applyBorder="1" applyAlignment="1"/>
    <xf numFmtId="0" fontId="3" fillId="7" borderId="2" xfId="0" applyFont="1" applyFill="1" applyBorder="1" applyAlignment="1">
      <alignment horizontal="justify" wrapText="1"/>
    </xf>
    <xf numFmtId="0" fontId="3" fillId="7" borderId="5" xfId="0" applyFont="1" applyFill="1" applyBorder="1" applyAlignment="1">
      <alignment horizontal="justify" wrapText="1"/>
    </xf>
    <xf numFmtId="2" fontId="3" fillId="7" borderId="0" xfId="0" applyNumberFormat="1" applyFont="1" applyFill="1" applyBorder="1" applyAlignment="1">
      <alignment horizontal="justify" wrapText="1"/>
    </xf>
    <xf numFmtId="2" fontId="1" fillId="0" borderId="41" xfId="0" applyNumberFormat="1" applyFont="1" applyBorder="1" applyAlignment="1">
      <alignment horizontal="justify" wrapText="1"/>
    </xf>
    <xf numFmtId="0" fontId="1" fillId="0" borderId="45" xfId="0" applyFont="1" applyBorder="1" applyAlignment="1">
      <alignment horizontal="justify" wrapText="1"/>
    </xf>
    <xf numFmtId="2" fontId="1" fillId="0" borderId="57" xfId="0" applyNumberFormat="1" applyFont="1" applyBorder="1" applyAlignment="1">
      <alignment horizontal="justify" wrapText="1"/>
    </xf>
    <xf numFmtId="0" fontId="1" fillId="0" borderId="45" xfId="0" applyFont="1" applyBorder="1" applyAlignment="1"/>
    <xf numFmtId="0" fontId="3" fillId="7" borderId="49" xfId="0" applyFont="1" applyFill="1" applyBorder="1" applyAlignment="1"/>
    <xf numFmtId="0" fontId="3" fillId="7" borderId="64" xfId="0" applyFont="1" applyFill="1" applyBorder="1" applyAlignment="1"/>
    <xf numFmtId="2" fontId="1" fillId="0" borderId="64" xfId="0" applyNumberFormat="1" applyFont="1" applyBorder="1" applyAlignment="1"/>
    <xf numFmtId="2" fontId="1" fillId="0" borderId="65" xfId="0" applyNumberFormat="1" applyFont="1" applyBorder="1" applyAlignment="1"/>
    <xf numFmtId="0" fontId="3" fillId="7" borderId="34" xfId="0" applyFont="1" applyFill="1" applyBorder="1" applyAlignment="1">
      <alignment horizontal="justify" wrapText="1"/>
    </xf>
    <xf numFmtId="0" fontId="3" fillId="7" borderId="55" xfId="0" applyFont="1" applyFill="1" applyBorder="1" applyAlignment="1">
      <alignment horizontal="justify" wrapText="1"/>
    </xf>
    <xf numFmtId="2" fontId="3" fillId="7" borderId="23" xfId="0" applyNumberFormat="1" applyFont="1" applyFill="1" applyBorder="1" applyAlignment="1">
      <alignment horizontal="justify" wrapText="1"/>
    </xf>
    <xf numFmtId="0" fontId="1" fillId="7" borderId="61" xfId="0" applyFont="1" applyFill="1" applyBorder="1" applyAlignment="1"/>
    <xf numFmtId="2" fontId="1" fillId="0" borderId="25" xfId="0" applyNumberFormat="1" applyFont="1" applyBorder="1" applyAlignment="1">
      <alignment horizontal="justify" wrapText="1"/>
    </xf>
    <xf numFmtId="0" fontId="1" fillId="0" borderId="27" xfId="0" applyFont="1" applyBorder="1" applyAlignment="1">
      <alignment horizontal="justify" wrapText="1"/>
    </xf>
    <xf numFmtId="2" fontId="1" fillId="0" borderId="27" xfId="0" applyNumberFormat="1" applyFont="1" applyBorder="1" applyAlignment="1">
      <alignment horizontal="justify" wrapText="1"/>
    </xf>
    <xf numFmtId="0" fontId="1" fillId="0" borderId="27" xfId="0" applyFont="1" applyBorder="1" applyAlignment="1"/>
    <xf numFmtId="2" fontId="1" fillId="0" borderId="27" xfId="0" applyNumberFormat="1" applyFont="1" applyBorder="1" applyAlignment="1"/>
    <xf numFmtId="2" fontId="1" fillId="0" borderId="67" xfId="0" applyNumberFormat="1" applyFont="1" applyBorder="1" applyAlignment="1"/>
    <xf numFmtId="0" fontId="1" fillId="7" borderId="3" xfId="0" applyFont="1" applyFill="1" applyBorder="1" applyAlignment="1">
      <alignment horizontal="justify" wrapText="1"/>
    </xf>
    <xf numFmtId="0" fontId="1" fillId="7" borderId="6" xfId="0" applyFont="1" applyFill="1" applyBorder="1" applyAlignment="1">
      <alignment horizontal="justify" wrapText="1"/>
    </xf>
    <xf numFmtId="2" fontId="3" fillId="7" borderId="9" xfId="0" applyNumberFormat="1" applyFont="1" applyFill="1" applyBorder="1" applyAlignment="1">
      <alignment horizontal="justify" wrapText="1"/>
    </xf>
    <xf numFmtId="0" fontId="1" fillId="0" borderId="52" xfId="0" applyFont="1" applyBorder="1" applyAlignment="1">
      <alignment horizontal="justify" wrapText="1"/>
    </xf>
    <xf numFmtId="0" fontId="1" fillId="0" borderId="53" xfId="0" applyFont="1" applyBorder="1" applyAlignment="1">
      <alignment horizontal="justify" wrapText="1"/>
    </xf>
    <xf numFmtId="0" fontId="2" fillId="0" borderId="53" xfId="0" applyFont="1" applyBorder="1" applyAlignment="1">
      <alignment horizontal="justify" wrapText="1"/>
    </xf>
    <xf numFmtId="2" fontId="1" fillId="0" borderId="54" xfId="0" applyNumberFormat="1" applyFont="1" applyBorder="1" applyAlignment="1">
      <alignment horizontal="justify" wrapText="1"/>
    </xf>
    <xf numFmtId="0" fontId="1" fillId="7" borderId="33" xfId="0" applyFont="1" applyFill="1" applyBorder="1" applyAlignment="1">
      <alignment horizontal="justify" wrapText="1"/>
    </xf>
    <xf numFmtId="0" fontId="1" fillId="7" borderId="55" xfId="0" applyFont="1" applyFill="1" applyBorder="1" applyAlignment="1">
      <alignment horizontal="justify" wrapText="1"/>
    </xf>
    <xf numFmtId="0" fontId="1" fillId="7" borderId="23" xfId="0" applyFont="1" applyFill="1" applyBorder="1" applyAlignment="1">
      <alignment horizontal="justify" wrapText="1"/>
    </xf>
    <xf numFmtId="0" fontId="3" fillId="7" borderId="22" xfId="0" applyFont="1" applyFill="1" applyBorder="1" applyAlignment="1">
      <alignment horizontal="justify" wrapText="1"/>
    </xf>
    <xf numFmtId="0" fontId="1" fillId="7" borderId="5" xfId="0" applyFont="1" applyFill="1" applyBorder="1" applyAlignment="1">
      <alignment horizontal="justify" wrapText="1"/>
    </xf>
    <xf numFmtId="0" fontId="1" fillId="7" borderId="0" xfId="0" applyFont="1" applyFill="1" applyBorder="1" applyAlignment="1">
      <alignment horizontal="justify" wrapText="1"/>
    </xf>
    <xf numFmtId="0" fontId="3" fillId="7" borderId="15" xfId="0" applyFont="1" applyFill="1" applyBorder="1" applyAlignment="1">
      <alignment horizontal="justify" wrapText="1"/>
    </xf>
    <xf numFmtId="2" fontId="1" fillId="0" borderId="73" xfId="0" applyNumberFormat="1" applyFont="1" applyBorder="1" applyAlignment="1"/>
    <xf numFmtId="2" fontId="1" fillId="0" borderId="44" xfId="0" applyNumberFormat="1" applyFont="1" applyBorder="1" applyAlignment="1"/>
    <xf numFmtId="2" fontId="1" fillId="0" borderId="45" xfId="0" applyNumberFormat="1" applyFont="1" applyBorder="1" applyAlignment="1">
      <alignment horizontal="justify" wrapText="1"/>
    </xf>
    <xf numFmtId="2" fontId="1" fillId="0" borderId="45" xfId="0" applyNumberFormat="1" applyFont="1" applyBorder="1" applyAlignment="1"/>
    <xf numFmtId="2" fontId="1" fillId="0" borderId="47" xfId="0" applyNumberFormat="1" applyFont="1" applyBorder="1" applyAlignment="1"/>
    <xf numFmtId="2" fontId="5" fillId="7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2" fontId="3" fillId="0" borderId="61" xfId="0" applyNumberFormat="1" applyFont="1" applyBorder="1" applyAlignment="1"/>
    <xf numFmtId="2" fontId="3" fillId="0" borderId="62" xfId="0" applyNumberFormat="1" applyFont="1" applyBorder="1" applyAlignment="1"/>
    <xf numFmtId="0" fontId="1" fillId="7" borderId="60" xfId="0" applyFont="1" applyFill="1" applyBorder="1" applyAlignment="1"/>
    <xf numFmtId="0" fontId="3" fillId="7" borderId="61" xfId="0" applyFont="1" applyFill="1" applyBorder="1" applyAlignment="1"/>
    <xf numFmtId="0" fontId="1" fillId="7" borderId="25" xfId="0" applyFont="1" applyFill="1" applyBorder="1" applyAlignment="1"/>
    <xf numFmtId="0" fontId="1" fillId="0" borderId="69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23" fillId="0" borderId="0" xfId="1" applyFont="1" applyBorder="1" applyAlignment="1" applyProtection="1">
      <alignment horizontal="left" vertical="top" wrapText="1"/>
    </xf>
    <xf numFmtId="0" fontId="46" fillId="0" borderId="0" xfId="5" applyFont="1" applyBorder="1" applyAlignment="1" applyProtection="1"/>
    <xf numFmtId="0" fontId="45" fillId="0" borderId="0" xfId="5"/>
    <xf numFmtId="0" fontId="25" fillId="0" borderId="0" xfId="5" applyFont="1" applyBorder="1" applyAlignment="1" applyProtection="1"/>
    <xf numFmtId="0" fontId="47" fillId="0" borderId="0" xfId="5" applyFont="1" applyBorder="1" applyAlignment="1" applyProtection="1">
      <alignment horizontal="left"/>
    </xf>
    <xf numFmtId="165" fontId="47" fillId="0" borderId="0" xfId="5" applyNumberFormat="1" applyFont="1" applyBorder="1" applyAlignment="1" applyProtection="1">
      <alignment horizontal="center"/>
    </xf>
    <xf numFmtId="0" fontId="46" fillId="0" borderId="0" xfId="5" applyFont="1" applyBorder="1" applyAlignment="1" applyProtection="1">
      <alignment horizontal="left" vertical="top" wrapText="1"/>
    </xf>
    <xf numFmtId="0" fontId="46" fillId="0" borderId="0" xfId="5" applyFont="1" applyBorder="1" applyAlignment="1" applyProtection="1">
      <alignment wrapText="1"/>
    </xf>
    <xf numFmtId="49" fontId="48" fillId="0" borderId="24" xfId="5" applyNumberFormat="1" applyFont="1" applyBorder="1" applyAlignment="1" applyProtection="1">
      <alignment horizontal="center" vertical="center" wrapText="1"/>
    </xf>
    <xf numFmtId="49" fontId="25" fillId="0" borderId="70" xfId="5" applyNumberFormat="1" applyFont="1" applyBorder="1" applyAlignment="1" applyProtection="1">
      <alignment horizontal="center" vertical="center" wrapText="1"/>
    </xf>
    <xf numFmtId="4" fontId="25" fillId="0" borderId="70" xfId="5" applyNumberFormat="1" applyFont="1" applyBorder="1" applyAlignment="1" applyProtection="1">
      <alignment horizontal="right" vertical="center" wrapText="1"/>
    </xf>
    <xf numFmtId="49" fontId="26" fillId="0" borderId="71" xfId="5" applyNumberFormat="1" applyFont="1" applyBorder="1" applyAlignment="1" applyProtection="1">
      <alignment horizontal="center"/>
    </xf>
    <xf numFmtId="49" fontId="26" fillId="0" borderId="72" xfId="5" applyNumberFormat="1" applyFont="1" applyBorder="1" applyAlignment="1" applyProtection="1">
      <alignment horizontal="center"/>
    </xf>
    <xf numFmtId="4" fontId="26" fillId="0" borderId="72" xfId="5" applyNumberFormat="1" applyFont="1" applyBorder="1" applyAlignment="1" applyProtection="1">
      <alignment horizontal="right"/>
    </xf>
    <xf numFmtId="14" fontId="6" fillId="0" borderId="69" xfId="0" applyNumberFormat="1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80" xfId="0" applyFont="1" applyFill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 wrapText="1"/>
    </xf>
    <xf numFmtId="0" fontId="25" fillId="0" borderId="0" xfId="1" applyFont="1" applyBorder="1" applyAlignment="1" applyProtection="1"/>
    <xf numFmtId="49" fontId="24" fillId="0" borderId="41" xfId="1" applyNumberFormat="1" applyFont="1" applyBorder="1" applyAlignment="1" applyProtection="1">
      <alignment horizontal="center" vertical="center" wrapText="1"/>
    </xf>
    <xf numFmtId="49" fontId="24" fillId="0" borderId="59" xfId="1" applyNumberFormat="1" applyFont="1" applyBorder="1" applyAlignment="1" applyProtection="1">
      <alignment horizontal="center" vertical="center" wrapText="1"/>
    </xf>
    <xf numFmtId="49" fontId="24" fillId="0" borderId="25" xfId="1" applyNumberFormat="1" applyFont="1" applyBorder="1" applyAlignment="1" applyProtection="1">
      <alignment horizontal="center" vertical="center" wrapText="1"/>
    </xf>
    <xf numFmtId="49" fontId="25" fillId="0" borderId="83" xfId="1" applyNumberFormat="1" applyFont="1" applyBorder="1" applyAlignment="1" applyProtection="1">
      <alignment horizontal="center" vertical="center" wrapText="1"/>
    </xf>
    <xf numFmtId="4" fontId="49" fillId="0" borderId="24" xfId="1" applyNumberFormat="1" applyFont="1" applyBorder="1" applyAlignment="1" applyProtection="1">
      <alignment horizontal="right" vertical="center" wrapText="1"/>
    </xf>
    <xf numFmtId="4" fontId="49" fillId="0" borderId="41" xfId="1" applyNumberFormat="1" applyFont="1" applyBorder="1" applyAlignment="1" applyProtection="1">
      <alignment horizontal="right" vertical="center" wrapText="1"/>
    </xf>
    <xf numFmtId="4" fontId="49" fillId="0" borderId="58" xfId="1" applyNumberFormat="1" applyFont="1" applyBorder="1" applyAlignment="1" applyProtection="1">
      <alignment horizontal="right" vertical="center" wrapText="1"/>
    </xf>
    <xf numFmtId="4" fontId="21" fillId="0" borderId="38" xfId="1" applyNumberFormat="1" applyBorder="1"/>
    <xf numFmtId="4" fontId="49" fillId="0" borderId="28" xfId="1" applyNumberFormat="1" applyFont="1" applyBorder="1" applyAlignment="1" applyProtection="1">
      <alignment horizontal="right" vertical="center" wrapText="1"/>
    </xf>
    <xf numFmtId="4" fontId="49" fillId="0" borderId="68" xfId="1" applyNumberFormat="1" applyFont="1" applyBorder="1" applyAlignment="1" applyProtection="1">
      <alignment horizontal="right" vertical="center" wrapText="1"/>
    </xf>
    <xf numFmtId="4" fontId="21" fillId="0" borderId="37" xfId="1" applyNumberFormat="1" applyBorder="1"/>
    <xf numFmtId="4" fontId="49" fillId="0" borderId="63" xfId="1" applyNumberFormat="1" applyFont="1" applyBorder="1" applyAlignment="1" applyProtection="1">
      <alignment horizontal="right" vertical="center" wrapText="1"/>
    </xf>
    <xf numFmtId="4" fontId="21" fillId="0" borderId="84" xfId="1" applyNumberFormat="1" applyBorder="1"/>
    <xf numFmtId="4" fontId="21" fillId="0" borderId="85" xfId="1" applyNumberFormat="1" applyBorder="1"/>
    <xf numFmtId="4" fontId="21" fillId="0" borderId="86" xfId="1" applyNumberFormat="1" applyBorder="1"/>
    <xf numFmtId="49" fontId="24" fillId="0" borderId="69" xfId="1" applyNumberFormat="1" applyFont="1" applyBorder="1" applyAlignment="1" applyProtection="1">
      <alignment horizontal="center" vertical="center" wrapText="1"/>
    </xf>
    <xf numFmtId="49" fontId="24" fillId="0" borderId="10" xfId="1" applyNumberFormat="1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2" fontId="6" fillId="0" borderId="2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17" fillId="7" borderId="10" xfId="0" applyFont="1" applyFill="1" applyBorder="1" applyAlignment="1">
      <alignment horizontal="center" vertical="center"/>
    </xf>
    <xf numFmtId="0" fontId="6" fillId="7" borderId="78" xfId="0" applyFont="1" applyFill="1" applyBorder="1" applyAlignment="1">
      <alignment horizontal="center" vertical="center"/>
    </xf>
    <xf numFmtId="2" fontId="6" fillId="7" borderId="61" xfId="0" applyNumberFormat="1" applyFont="1" applyFill="1" applyBorder="1" applyAlignment="1">
      <alignment horizontal="center" vertical="center"/>
    </xf>
    <xf numFmtId="0" fontId="6" fillId="0" borderId="28" xfId="0" applyFont="1" applyBorder="1"/>
    <xf numFmtId="0" fontId="14" fillId="0" borderId="0" xfId="0" applyFont="1"/>
    <xf numFmtId="0" fontId="17" fillId="0" borderId="0" xfId="0" applyFont="1"/>
    <xf numFmtId="0" fontId="17" fillId="0" borderId="0" xfId="0" applyFont="1" applyBorder="1" applyAlignment="1">
      <alignment horizontal="center" vertical="justify"/>
    </xf>
    <xf numFmtId="0" fontId="17" fillId="0" borderId="16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52" fillId="0" borderId="12" xfId="0" applyFont="1" applyBorder="1" applyAlignment="1">
      <alignment horizontal="center" vertical="justify"/>
    </xf>
    <xf numFmtId="2" fontId="17" fillId="7" borderId="10" xfId="0" applyNumberFormat="1" applyFont="1" applyFill="1" applyBorder="1" applyAlignment="1">
      <alignment horizontal="center" vertical="center" wrapText="1"/>
    </xf>
    <xf numFmtId="2" fontId="14" fillId="7" borderId="10" xfId="0" applyNumberFormat="1" applyFont="1" applyFill="1" applyBorder="1" applyAlignment="1">
      <alignment horizontal="center" vertical="center"/>
    </xf>
    <xf numFmtId="2" fontId="17" fillId="7" borderId="10" xfId="0" applyNumberFormat="1" applyFont="1" applyFill="1" applyBorder="1" applyAlignment="1">
      <alignment horizontal="center" vertical="center"/>
    </xf>
    <xf numFmtId="14" fontId="6" fillId="0" borderId="25" xfId="0" applyNumberFormat="1" applyFont="1" applyBorder="1"/>
    <xf numFmtId="14" fontId="6" fillId="0" borderId="24" xfId="0" applyNumberFormat="1" applyFont="1" applyBorder="1"/>
    <xf numFmtId="0" fontId="6" fillId="0" borderId="24" xfId="0" applyFont="1" applyBorder="1"/>
    <xf numFmtId="0" fontId="5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0" fontId="6" fillId="0" borderId="59" xfId="0" applyFont="1" applyBorder="1"/>
    <xf numFmtId="0" fontId="6" fillId="0" borderId="58" xfId="0" applyFont="1" applyBorder="1"/>
    <xf numFmtId="0" fontId="6" fillId="0" borderId="63" xfId="0" applyFont="1" applyBorder="1"/>
    <xf numFmtId="0" fontId="6" fillId="0" borderId="56" xfId="0" applyFont="1" applyBorder="1"/>
    <xf numFmtId="0" fontId="6" fillId="0" borderId="48" xfId="0" applyFont="1" applyBorder="1"/>
    <xf numFmtId="0" fontId="2" fillId="0" borderId="25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justify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/>
    </xf>
    <xf numFmtId="2" fontId="1" fillId="0" borderId="25" xfId="0" applyNumberFormat="1" applyFont="1" applyBorder="1"/>
    <xf numFmtId="2" fontId="1" fillId="0" borderId="28" xfId="0" applyNumberFormat="1" applyFont="1" applyBorder="1"/>
    <xf numFmtId="0" fontId="1" fillId="0" borderId="28" xfId="0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9" fontId="25" fillId="8" borderId="70" xfId="1" applyNumberFormat="1" applyFont="1" applyFill="1" applyBorder="1" applyAlignment="1" applyProtection="1">
      <alignment horizontal="center" vertical="center" wrapText="1"/>
    </xf>
    <xf numFmtId="49" fontId="25" fillId="8" borderId="83" xfId="1" applyNumberFormat="1" applyFont="1" applyFill="1" applyBorder="1" applyAlignment="1" applyProtection="1">
      <alignment horizontal="center" vertical="center" wrapText="1"/>
    </xf>
    <xf numFmtId="4" fontId="54" fillId="8" borderId="24" xfId="1" applyNumberFormat="1" applyFont="1" applyFill="1" applyBorder="1" applyAlignment="1" applyProtection="1">
      <alignment horizontal="right" vertical="center" wrapText="1"/>
    </xf>
    <xf numFmtId="4" fontId="54" fillId="8" borderId="38" xfId="1" applyNumberFormat="1" applyFont="1" applyFill="1" applyBorder="1" applyAlignment="1" applyProtection="1">
      <alignment horizontal="right" vertical="center" wrapText="1"/>
    </xf>
    <xf numFmtId="49" fontId="25" fillId="0" borderId="87" xfId="1" applyNumberFormat="1" applyFont="1" applyBorder="1" applyAlignment="1" applyProtection="1">
      <alignment horizontal="center" vertical="center" wrapText="1"/>
    </xf>
    <xf numFmtId="49" fontId="25" fillId="0" borderId="88" xfId="1" applyNumberFormat="1" applyFont="1" applyBorder="1" applyAlignment="1" applyProtection="1">
      <alignment horizontal="center" vertical="center" wrapText="1"/>
    </xf>
    <xf numFmtId="49" fontId="25" fillId="0" borderId="89" xfId="1" applyNumberFormat="1" applyFont="1" applyBorder="1" applyAlignment="1" applyProtection="1">
      <alignment horizontal="center" vertical="center" wrapText="1"/>
    </xf>
    <xf numFmtId="49" fontId="25" fillId="0" borderId="90" xfId="1" applyNumberFormat="1" applyFont="1" applyBorder="1" applyAlignment="1" applyProtection="1">
      <alignment horizontal="center" vertical="center" wrapText="1"/>
    </xf>
    <xf numFmtId="49" fontId="25" fillId="0" borderId="91" xfId="1" applyNumberFormat="1" applyFont="1" applyBorder="1" applyAlignment="1" applyProtection="1">
      <alignment horizontal="center" vertical="center" wrapText="1"/>
    </xf>
    <xf numFmtId="49" fontId="25" fillId="0" borderId="92" xfId="1" applyNumberFormat="1" applyFont="1" applyBorder="1" applyAlignment="1" applyProtection="1">
      <alignment horizontal="center" vertical="center" wrapText="1"/>
    </xf>
    <xf numFmtId="49" fontId="26" fillId="0" borderId="93" xfId="1" applyNumberFormat="1" applyFont="1" applyBorder="1" applyAlignment="1" applyProtection="1">
      <alignment horizontal="center"/>
    </xf>
    <xf numFmtId="49" fontId="26" fillId="0" borderId="94" xfId="1" applyNumberFormat="1" applyFont="1" applyBorder="1" applyAlignment="1" applyProtection="1">
      <alignment horizontal="center"/>
    </xf>
    <xf numFmtId="49" fontId="26" fillId="0" borderId="95" xfId="1" applyNumberFormat="1" applyFont="1" applyBorder="1" applyAlignment="1" applyProtection="1">
      <alignment horizontal="center"/>
    </xf>
    <xf numFmtId="4" fontId="26" fillId="0" borderId="13" xfId="1" applyNumberFormat="1" applyFont="1" applyBorder="1" applyAlignment="1" applyProtection="1">
      <alignment horizontal="right"/>
    </xf>
    <xf numFmtId="4" fontId="26" fillId="0" borderId="15" xfId="1" applyNumberFormat="1" applyFont="1" applyBorder="1" applyAlignment="1" applyProtection="1">
      <alignment horizontal="right"/>
    </xf>
    <xf numFmtId="4" fontId="51" fillId="0" borderId="50" xfId="1" applyNumberFormat="1" applyFont="1" applyBorder="1" applyAlignment="1" applyProtection="1">
      <alignment horizontal="right"/>
    </xf>
    <xf numFmtId="4" fontId="51" fillId="0" borderId="60" xfId="1" applyNumberFormat="1" applyFont="1" applyBorder="1" applyAlignment="1" applyProtection="1">
      <alignment horizontal="right"/>
    </xf>
    <xf numFmtId="4" fontId="51" fillId="0" borderId="96" xfId="1" applyNumberFormat="1" applyFont="1" applyBorder="1" applyAlignment="1" applyProtection="1">
      <alignment horizontal="right"/>
    </xf>
    <xf numFmtId="4" fontId="21" fillId="0" borderId="13" xfId="1" applyNumberFormat="1" applyFont="1" applyBorder="1"/>
    <xf numFmtId="4" fontId="21" fillId="0" borderId="20" xfId="1" applyNumberFormat="1" applyBorder="1"/>
    <xf numFmtId="49" fontId="25" fillId="0" borderId="97" xfId="1" applyNumberFormat="1" applyFont="1" applyBorder="1" applyAlignment="1" applyProtection="1">
      <alignment horizontal="center" vertical="center" wrapText="1"/>
    </xf>
    <xf numFmtId="49" fontId="25" fillId="8" borderId="91" xfId="1" applyNumberFormat="1" applyFont="1" applyFill="1" applyBorder="1" applyAlignment="1" applyProtection="1">
      <alignment horizontal="center" vertical="center" wrapText="1"/>
    </xf>
    <xf numFmtId="49" fontId="25" fillId="8" borderId="92" xfId="1" applyNumberFormat="1" applyFont="1" applyFill="1" applyBorder="1" applyAlignment="1" applyProtection="1">
      <alignment horizontal="center" vertical="center" wrapText="1"/>
    </xf>
    <xf numFmtId="49" fontId="25" fillId="8" borderId="97" xfId="1" applyNumberFormat="1" applyFont="1" applyFill="1" applyBorder="1" applyAlignment="1" applyProtection="1">
      <alignment horizontal="center" vertical="center" wrapText="1"/>
    </xf>
    <xf numFmtId="4" fontId="49" fillId="8" borderId="77" xfId="1" applyNumberFormat="1" applyFont="1" applyFill="1" applyBorder="1" applyAlignment="1" applyProtection="1">
      <alignment horizontal="right" vertical="center" wrapText="1"/>
    </xf>
    <xf numFmtId="4" fontId="49" fillId="8" borderId="61" xfId="1" applyNumberFormat="1" applyFont="1" applyFill="1" applyBorder="1" applyAlignment="1" applyProtection="1">
      <alignment horizontal="right" vertical="center" wrapText="1"/>
    </xf>
    <xf numFmtId="4" fontId="49" fillId="0" borderId="25" xfId="1" applyNumberFormat="1" applyFont="1" applyBorder="1" applyAlignment="1" applyProtection="1">
      <alignment horizontal="right" vertical="center" wrapText="1"/>
    </xf>
    <xf numFmtId="4" fontId="49" fillId="0" borderId="69" xfId="1" applyNumberFormat="1" applyFont="1" applyBorder="1" applyAlignment="1" applyProtection="1">
      <alignment horizontal="right" vertical="center" wrapText="1"/>
    </xf>
    <xf numFmtId="4" fontId="49" fillId="0" borderId="59" xfId="1" applyNumberFormat="1" applyFont="1" applyBorder="1" applyAlignment="1" applyProtection="1">
      <alignment horizontal="right" vertical="center" wrapText="1"/>
    </xf>
    <xf numFmtId="4" fontId="21" fillId="0" borderId="39" xfId="1" applyNumberFormat="1" applyBorder="1"/>
    <xf numFmtId="4" fontId="21" fillId="0" borderId="26" xfId="1" applyNumberFormat="1" applyBorder="1"/>
    <xf numFmtId="4" fontId="54" fillId="8" borderId="77" xfId="1" applyNumberFormat="1" applyFont="1" applyFill="1" applyBorder="1" applyAlignment="1" applyProtection="1">
      <alignment horizontal="right" vertical="center" wrapText="1"/>
    </xf>
    <xf numFmtId="4" fontId="54" fillId="8" borderId="61" xfId="1" applyNumberFormat="1" applyFont="1" applyFill="1" applyBorder="1" applyAlignment="1" applyProtection="1">
      <alignment horizontal="right" vertical="center" wrapText="1"/>
    </xf>
    <xf numFmtId="4" fontId="54" fillId="8" borderId="62" xfId="1" applyNumberFormat="1" applyFont="1" applyFill="1" applyBorder="1" applyAlignment="1" applyProtection="1">
      <alignment horizontal="right" vertical="center" wrapText="1"/>
    </xf>
    <xf numFmtId="4" fontId="49" fillId="8" borderId="62" xfId="1" applyNumberFormat="1" applyFont="1" applyFill="1" applyBorder="1" applyAlignment="1" applyProtection="1">
      <alignment horizontal="right" vertical="center" wrapText="1"/>
    </xf>
    <xf numFmtId="4" fontId="51" fillId="8" borderId="24" xfId="1" applyNumberFormat="1" applyFont="1" applyFill="1" applyBorder="1" applyAlignment="1" applyProtection="1">
      <alignment horizontal="right" vertical="center" wrapText="1"/>
    </xf>
    <xf numFmtId="4" fontId="51" fillId="8" borderId="41" xfId="1" applyNumberFormat="1" applyFont="1" applyFill="1" applyBorder="1" applyAlignment="1" applyProtection="1">
      <alignment horizontal="right" vertical="center" wrapText="1"/>
    </xf>
    <xf numFmtId="4" fontId="51" fillId="8" borderId="58" xfId="1" applyNumberFormat="1" applyFont="1" applyFill="1" applyBorder="1" applyAlignment="1" applyProtection="1">
      <alignment horizontal="right" vertical="center" wrapText="1"/>
    </xf>
    <xf numFmtId="4" fontId="55" fillId="8" borderId="85" xfId="1" applyNumberFormat="1" applyFont="1" applyFill="1" applyBorder="1"/>
    <xf numFmtId="4" fontId="55" fillId="8" borderId="38" xfId="1" applyNumberFormat="1" applyFont="1" applyFill="1" applyBorder="1"/>
    <xf numFmtId="49" fontId="56" fillId="0" borderId="83" xfId="1" applyNumberFormat="1" applyFont="1" applyBorder="1" applyAlignment="1" applyProtection="1">
      <alignment horizontal="center" vertical="center" wrapText="1"/>
    </xf>
    <xf numFmtId="4" fontId="57" fillId="0" borderId="24" xfId="1" applyNumberFormat="1" applyFont="1" applyBorder="1" applyAlignment="1" applyProtection="1">
      <alignment horizontal="right" vertical="center" wrapText="1"/>
    </xf>
    <xf numFmtId="4" fontId="57" fillId="0" borderId="41" xfId="1" applyNumberFormat="1" applyFont="1" applyBorder="1" applyAlignment="1" applyProtection="1">
      <alignment horizontal="right" vertical="center" wrapText="1"/>
    </xf>
    <xf numFmtId="4" fontId="57" fillId="0" borderId="58" xfId="1" applyNumberFormat="1" applyFont="1" applyBorder="1" applyAlignment="1" applyProtection="1">
      <alignment horizontal="right" vertical="center" wrapText="1"/>
    </xf>
    <xf numFmtId="4" fontId="58" fillId="0" borderId="85" xfId="1" applyNumberFormat="1" applyFont="1" applyBorder="1"/>
    <xf numFmtId="4" fontId="58" fillId="0" borderId="38" xfId="1" applyNumberFormat="1" applyFont="1" applyBorder="1"/>
    <xf numFmtId="49" fontId="56" fillId="0" borderId="90" xfId="1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5" fillId="7" borderId="40" xfId="0" applyFont="1" applyFill="1" applyBorder="1" applyAlignment="1">
      <alignment horizontal="justify" vertical="top" wrapText="1"/>
    </xf>
    <xf numFmtId="0" fontId="6" fillId="0" borderId="24" xfId="0" applyFont="1" applyBorder="1" applyAlignment="1">
      <alignment horizontal="justify" vertical="top" wrapText="1"/>
    </xf>
    <xf numFmtId="0" fontId="6" fillId="0" borderId="45" xfId="0" applyFont="1" applyBorder="1" applyAlignment="1">
      <alignment horizontal="center" vertical="top" wrapText="1"/>
    </xf>
    <xf numFmtId="0" fontId="41" fillId="8" borderId="24" xfId="0" applyFont="1" applyFill="1" applyBorder="1" applyAlignment="1">
      <alignment horizontal="justify" vertical="top" wrapText="1"/>
    </xf>
    <xf numFmtId="0" fontId="41" fillId="8" borderId="45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6" fillId="8" borderId="24" xfId="0" applyFont="1" applyFill="1" applyBorder="1" applyAlignment="1">
      <alignment horizontal="justify" vertical="top" wrapText="1"/>
    </xf>
    <xf numFmtId="0" fontId="6" fillId="8" borderId="45" xfId="0" applyFont="1" applyFill="1" applyBorder="1" applyAlignment="1">
      <alignment horizontal="center" vertical="top" wrapText="1"/>
    </xf>
    <xf numFmtId="0" fontId="6" fillId="7" borderId="40" xfId="0" applyFont="1" applyFill="1" applyBorder="1" applyAlignment="1">
      <alignment horizontal="justify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7" fillId="0" borderId="51" xfId="0" applyFont="1" applyBorder="1"/>
    <xf numFmtId="0" fontId="7" fillId="0" borderId="0" xfId="0" applyFont="1" applyBorder="1"/>
    <xf numFmtId="2" fontId="14" fillId="0" borderId="0" xfId="0" applyNumberFormat="1" applyFont="1"/>
    <xf numFmtId="0" fontId="5" fillId="4" borderId="10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vertical="center" wrapText="1"/>
    </xf>
    <xf numFmtId="43" fontId="5" fillId="4" borderId="10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6" fontId="17" fillId="4" borderId="77" xfId="0" applyNumberFormat="1" applyFont="1" applyFill="1" applyBorder="1" applyAlignment="1">
      <alignment horizontal="center" vertical="center"/>
    </xf>
    <xf numFmtId="43" fontId="5" fillId="4" borderId="77" xfId="0" applyNumberFormat="1" applyFont="1" applyFill="1" applyBorder="1" applyAlignment="1">
      <alignment horizontal="center" vertical="center"/>
    </xf>
    <xf numFmtId="43" fontId="5" fillId="4" borderId="61" xfId="0" applyNumberFormat="1" applyFont="1" applyFill="1" applyBorder="1" applyAlignment="1">
      <alignment horizontal="center" vertical="center"/>
    </xf>
    <xf numFmtId="2" fontId="5" fillId="4" borderId="61" xfId="0" applyNumberFormat="1" applyFont="1" applyFill="1" applyBorder="1" applyAlignment="1">
      <alignment horizontal="center" vertical="center"/>
    </xf>
    <xf numFmtId="2" fontId="5" fillId="4" borderId="62" xfId="0" applyNumberFormat="1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justify" wrapText="1"/>
    </xf>
    <xf numFmtId="0" fontId="1" fillId="0" borderId="24" xfId="0" applyFont="1" applyBorder="1" applyAlignment="1">
      <alignment horizontal="center" vertical="justify" wrapText="1"/>
    </xf>
    <xf numFmtId="0" fontId="7" fillId="7" borderId="20" xfId="0" applyFont="1" applyFill="1" applyBorder="1" applyAlignment="1">
      <alignment wrapText="1"/>
    </xf>
    <xf numFmtId="0" fontId="1" fillId="0" borderId="53" xfId="0" applyFont="1" applyBorder="1" applyAlignment="1">
      <alignment horizontal="center" vertical="top" wrapText="1"/>
    </xf>
    <xf numFmtId="0" fontId="10" fillId="0" borderId="0" xfId="0" applyFont="1"/>
    <xf numFmtId="1" fontId="53" fillId="6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vertical="center"/>
    </xf>
    <xf numFmtId="1" fontId="6" fillId="0" borderId="25" xfId="0" applyNumberFormat="1" applyFont="1" applyBorder="1" applyAlignment="1">
      <alignment horizontal="center" vertical="center"/>
    </xf>
    <xf numFmtId="1" fontId="41" fillId="0" borderId="26" xfId="0" applyNumberFormat="1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1" fontId="41" fillId="0" borderId="38" xfId="0" applyNumberFormat="1" applyFont="1" applyBorder="1" applyAlignment="1">
      <alignment horizontal="center" vertical="center" wrapText="1"/>
    </xf>
    <xf numFmtId="1" fontId="6" fillId="0" borderId="38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fill" vertical="center" wrapText="1"/>
    </xf>
    <xf numFmtId="0" fontId="6" fillId="0" borderId="24" xfId="0" applyFont="1" applyBorder="1" applyAlignment="1">
      <alignment horizontal="fill" vertical="center"/>
    </xf>
    <xf numFmtId="1" fontId="6" fillId="0" borderId="24" xfId="0" applyNumberFormat="1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/>
    </xf>
    <xf numFmtId="0" fontId="0" fillId="0" borderId="25" xfId="0" applyBorder="1"/>
    <xf numFmtId="0" fontId="5" fillId="0" borderId="29" xfId="0" applyFont="1" applyBorder="1" applyAlignment="1">
      <alignment horizontal="center" wrapText="1"/>
    </xf>
    <xf numFmtId="0" fontId="17" fillId="0" borderId="47" xfId="0" applyFont="1" applyBorder="1" applyAlignment="1">
      <alignment horizontal="center" vertical="justify"/>
    </xf>
    <xf numFmtId="0" fontId="17" fillId="0" borderId="4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wrapText="1"/>
    </xf>
    <xf numFmtId="0" fontId="5" fillId="0" borderId="61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14" fontId="1" fillId="0" borderId="69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4" fillId="0" borderId="69" xfId="0" applyFont="1" applyBorder="1"/>
    <xf numFmtId="0" fontId="14" fillId="0" borderId="68" xfId="0" applyFont="1" applyBorder="1"/>
    <xf numFmtId="0" fontId="14" fillId="0" borderId="41" xfId="0" applyFont="1" applyBorder="1" applyAlignment="1">
      <alignment horizontal="center"/>
    </xf>
    <xf numFmtId="0" fontId="0" fillId="0" borderId="0" xfId="0" applyBorder="1" applyAlignment="1"/>
    <xf numFmtId="0" fontId="38" fillId="5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16" fontId="5" fillId="9" borderId="22" xfId="0" applyNumberFormat="1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/>
    </xf>
    <xf numFmtId="16" fontId="17" fillId="9" borderId="77" xfId="0" applyNumberFormat="1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14" fillId="0" borderId="28" xfId="0" applyFont="1" applyBorder="1" applyAlignment="1">
      <alignment vertical="justify" textRotation="90"/>
    </xf>
    <xf numFmtId="0" fontId="13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justify" vertical="top" wrapText="1"/>
    </xf>
    <xf numFmtId="0" fontId="5" fillId="9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0" xfId="0" applyFont="1" applyAlignment="1">
      <alignment vertical="justify"/>
    </xf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0" fillId="0" borderId="25" xfId="0" applyBorder="1" applyAlignment="1">
      <alignment vertical="justify"/>
    </xf>
    <xf numFmtId="17" fontId="0" fillId="0" borderId="25" xfId="0" applyNumberFormat="1" applyBorder="1"/>
    <xf numFmtId="0" fontId="0" fillId="0" borderId="25" xfId="0" applyBorder="1" applyAlignment="1">
      <alignment horizontal="center" vertical="justify"/>
    </xf>
    <xf numFmtId="0" fontId="60" fillId="0" borderId="0" xfId="6" applyFont="1" applyBorder="1" applyAlignment="1" applyProtection="1"/>
    <xf numFmtId="0" fontId="59" fillId="0" borderId="0" xfId="6"/>
    <xf numFmtId="0" fontId="25" fillId="0" borderId="0" xfId="6" applyFont="1" applyBorder="1" applyAlignment="1" applyProtection="1"/>
    <xf numFmtId="0" fontId="61" fillId="0" borderId="0" xfId="6" applyFont="1" applyBorder="1" applyAlignment="1" applyProtection="1">
      <alignment horizontal="left"/>
    </xf>
    <xf numFmtId="165" fontId="61" fillId="0" borderId="0" xfId="6" applyNumberFormat="1" applyFont="1" applyBorder="1" applyAlignment="1" applyProtection="1">
      <alignment horizontal="center"/>
    </xf>
    <xf numFmtId="0" fontId="60" fillId="0" borderId="0" xfId="6" applyFont="1" applyBorder="1" applyAlignment="1" applyProtection="1">
      <alignment horizontal="left" vertical="top" wrapText="1"/>
    </xf>
    <xf numFmtId="0" fontId="60" fillId="0" borderId="0" xfId="6" applyFont="1" applyBorder="1" applyAlignment="1" applyProtection="1">
      <alignment wrapText="1"/>
    </xf>
    <xf numFmtId="49" fontId="62" fillId="0" borderId="24" xfId="6" applyNumberFormat="1" applyFont="1" applyBorder="1" applyAlignment="1" applyProtection="1">
      <alignment horizontal="center" vertical="center" wrapText="1"/>
    </xf>
    <xf numFmtId="49" fontId="25" fillId="0" borderId="70" xfId="6" applyNumberFormat="1" applyFont="1" applyBorder="1" applyAlignment="1" applyProtection="1">
      <alignment horizontal="center" vertical="center" wrapText="1"/>
    </xf>
    <xf numFmtId="4" fontId="25" fillId="0" borderId="70" xfId="6" applyNumberFormat="1" applyFont="1" applyBorder="1" applyAlignment="1" applyProtection="1">
      <alignment horizontal="right" vertical="center" wrapText="1"/>
    </xf>
    <xf numFmtId="49" fontId="26" fillId="0" borderId="71" xfId="6" applyNumberFormat="1" applyFont="1" applyBorder="1" applyAlignment="1" applyProtection="1">
      <alignment horizontal="center"/>
    </xf>
    <xf numFmtId="49" fontId="26" fillId="0" borderId="72" xfId="6" applyNumberFormat="1" applyFont="1" applyBorder="1" applyAlignment="1" applyProtection="1">
      <alignment horizontal="center"/>
    </xf>
    <xf numFmtId="4" fontId="26" fillId="0" borderId="72" xfId="6" applyNumberFormat="1" applyFont="1" applyBorder="1" applyAlignment="1" applyProtection="1">
      <alignment horizontal="right"/>
    </xf>
    <xf numFmtId="0" fontId="1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6" fillId="0" borderId="25" xfId="0" applyFont="1" applyBorder="1" applyAlignment="1">
      <alignment horizontal="justify" vertical="top" wrapText="1"/>
    </xf>
    <xf numFmtId="49" fontId="26" fillId="0" borderId="71" xfId="6" applyNumberFormat="1" applyFont="1" applyBorder="1" applyAlignment="1" applyProtection="1">
      <alignment horizontal="center" vertical="center" wrapText="1"/>
    </xf>
    <xf numFmtId="49" fontId="26" fillId="0" borderId="72" xfId="6" applyNumberFormat="1" applyFont="1" applyBorder="1" applyAlignment="1" applyProtection="1">
      <alignment horizontal="center" vertical="center" wrapText="1"/>
    </xf>
    <xf numFmtId="4" fontId="26" fillId="0" borderId="72" xfId="6" applyNumberFormat="1" applyFont="1" applyBorder="1" applyAlignment="1" applyProtection="1">
      <alignment horizontal="right" vertical="center" wrapText="1"/>
    </xf>
    <xf numFmtId="164" fontId="6" fillId="0" borderId="24" xfId="0" applyNumberFormat="1" applyFont="1" applyBorder="1" applyAlignment="1"/>
    <xf numFmtId="164" fontId="6" fillId="0" borderId="45" xfId="0" applyNumberFormat="1" applyFont="1" applyBorder="1" applyAlignment="1"/>
    <xf numFmtId="164" fontId="5" fillId="7" borderId="43" xfId="0" applyNumberFormat="1" applyFont="1" applyFill="1" applyBorder="1"/>
    <xf numFmtId="164" fontId="6" fillId="8" borderId="24" xfId="0" applyNumberFormat="1" applyFont="1" applyFill="1" applyBorder="1" applyAlignment="1"/>
    <xf numFmtId="2" fontId="43" fillId="0" borderId="24" xfId="0" applyNumberFormat="1" applyFont="1" applyBorder="1" applyAlignment="1">
      <alignment wrapText="1"/>
    </xf>
    <xf numFmtId="2" fontId="43" fillId="0" borderId="45" xfId="0" applyNumberFormat="1" applyFont="1" applyBorder="1" applyAlignment="1">
      <alignment wrapText="1"/>
    </xf>
    <xf numFmtId="2" fontId="43" fillId="0" borderId="25" xfId="0" applyNumberFormat="1" applyFont="1" applyBorder="1" applyAlignment="1">
      <alignment wrapText="1"/>
    </xf>
    <xf numFmtId="0" fontId="5" fillId="7" borderId="77" xfId="0" applyFont="1" applyFill="1" applyBorder="1" applyAlignment="1">
      <alignment horizontal="justify" vertical="top" wrapText="1"/>
    </xf>
    <xf numFmtId="164" fontId="42" fillId="7" borderId="61" xfId="0" applyNumberFormat="1" applyFont="1" applyFill="1" applyBorder="1" applyAlignment="1">
      <alignment horizontal="center" vertical="center" wrapText="1"/>
    </xf>
    <xf numFmtId="164" fontId="5" fillId="7" borderId="61" xfId="0" applyNumberFormat="1" applyFont="1" applyFill="1" applyBorder="1"/>
    <xf numFmtId="0" fontId="5" fillId="7" borderId="101" xfId="0" applyFont="1" applyFill="1" applyBorder="1" applyAlignment="1">
      <alignment horizontal="justify" vertical="top" wrapText="1"/>
    </xf>
    <xf numFmtId="0" fontId="6" fillId="8" borderId="45" xfId="0" applyFont="1" applyFill="1" applyBorder="1" applyAlignment="1">
      <alignment horizontal="justify" vertical="top" wrapText="1"/>
    </xf>
    <xf numFmtId="2" fontId="6" fillId="8" borderId="24" xfId="0" applyNumberFormat="1" applyFont="1" applyFill="1" applyBorder="1" applyAlignment="1">
      <alignment wrapText="1"/>
    </xf>
    <xf numFmtId="2" fontId="6" fillId="8" borderId="45" xfId="0" applyNumberFormat="1" applyFont="1" applyFill="1" applyBorder="1" applyAlignment="1">
      <alignment wrapText="1"/>
    </xf>
    <xf numFmtId="164" fontId="6" fillId="8" borderId="45" xfId="0" applyNumberFormat="1" applyFont="1" applyFill="1" applyBorder="1" applyAlignment="1"/>
    <xf numFmtId="43" fontId="5" fillId="7" borderId="101" xfId="0" applyNumberFormat="1" applyFont="1" applyFill="1" applyBorder="1" applyAlignment="1">
      <alignment wrapText="1"/>
    </xf>
    <xf numFmtId="164" fontId="5" fillId="7" borderId="64" xfId="0" applyNumberFormat="1" applyFont="1" applyFill="1" applyBorder="1" applyAlignment="1"/>
    <xf numFmtId="2" fontId="6" fillId="0" borderId="25" xfId="0" applyNumberFormat="1" applyFont="1" applyBorder="1" applyAlignment="1">
      <alignment wrapText="1"/>
    </xf>
    <xf numFmtId="164" fontId="6" fillId="0" borderId="25" xfId="0" applyNumberFormat="1" applyFont="1" applyBorder="1" applyAlignment="1"/>
    <xf numFmtId="2" fontId="6" fillId="0" borderId="24" xfId="0" applyNumberFormat="1" applyFont="1" applyBorder="1" applyAlignment="1">
      <alignment wrapText="1"/>
    </xf>
    <xf numFmtId="164" fontId="5" fillId="7" borderId="40" xfId="0" applyNumberFormat="1" applyFont="1" applyFill="1" applyBorder="1" applyAlignment="1"/>
    <xf numFmtId="43" fontId="5" fillId="7" borderId="40" xfId="0" applyNumberFormat="1" applyFont="1" applyFill="1" applyBorder="1" applyAlignment="1">
      <alignment wrapText="1"/>
    </xf>
    <xf numFmtId="2" fontId="35" fillId="0" borderId="28" xfId="0" applyNumberFormat="1" applyFont="1" applyBorder="1" applyAlignment="1">
      <alignment wrapText="1"/>
    </xf>
    <xf numFmtId="164" fontId="35" fillId="0" borderId="28" xfId="0" applyNumberFormat="1" applyFont="1" applyBorder="1" applyAlignment="1"/>
    <xf numFmtId="2" fontId="41" fillId="0" borderId="24" xfId="0" applyNumberFormat="1" applyFont="1" applyBorder="1" applyAlignment="1">
      <alignment wrapText="1"/>
    </xf>
    <xf numFmtId="2" fontId="41" fillId="0" borderId="45" xfId="0" applyNumberFormat="1" applyFont="1" applyBorder="1" applyAlignment="1">
      <alignment wrapText="1"/>
    </xf>
    <xf numFmtId="164" fontId="6" fillId="0" borderId="24" xfId="0" applyNumberFormat="1" applyFont="1" applyBorder="1" applyAlignment="1">
      <alignment wrapText="1"/>
    </xf>
    <xf numFmtId="2" fontId="6" fillId="0" borderId="0" xfId="0" applyNumberFormat="1" applyFont="1" applyAlignment="1"/>
    <xf numFmtId="0" fontId="6" fillId="0" borderId="24" xfId="0" applyFont="1" applyBorder="1" applyAlignment="1">
      <alignment wrapText="1"/>
    </xf>
    <xf numFmtId="2" fontId="6" fillId="0" borderId="28" xfId="0" applyNumberFormat="1" applyFont="1" applyBorder="1" applyAlignment="1">
      <alignment wrapText="1"/>
    </xf>
    <xf numFmtId="164" fontId="6" fillId="0" borderId="28" xfId="0" applyNumberFormat="1" applyFont="1" applyBorder="1" applyAlignment="1"/>
    <xf numFmtId="164" fontId="5" fillId="7" borderId="42" xfId="0" applyNumberFormat="1" applyFont="1" applyFill="1" applyBorder="1" applyAlignment="1"/>
    <xf numFmtId="164" fontId="6" fillId="8" borderId="38" xfId="0" applyNumberFormat="1" applyFont="1" applyFill="1" applyBorder="1" applyAlignment="1"/>
    <xf numFmtId="2" fontId="41" fillId="8" borderId="24" xfId="0" applyNumberFormat="1" applyFont="1" applyFill="1" applyBorder="1" applyAlignment="1">
      <alignment wrapText="1"/>
    </xf>
    <xf numFmtId="164" fontId="6" fillId="8" borderId="46" xfId="0" applyNumberFormat="1" applyFont="1" applyFill="1" applyBorder="1" applyAlignment="1"/>
    <xf numFmtId="0" fontId="11" fillId="0" borderId="16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164" fontId="6" fillId="0" borderId="24" xfId="0" applyNumberFormat="1" applyFont="1" applyFill="1" applyBorder="1"/>
    <xf numFmtId="164" fontId="6" fillId="0" borderId="44" xfId="0" applyNumberFormat="1" applyFont="1" applyFill="1" applyBorder="1"/>
    <xf numFmtId="164" fontId="6" fillId="0" borderId="44" xfId="0" applyNumberFormat="1" applyFont="1" applyFill="1" applyBorder="1" applyAlignment="1"/>
    <xf numFmtId="164" fontId="6" fillId="0" borderId="47" xfId="0" applyNumberFormat="1" applyFont="1" applyFill="1" applyBorder="1"/>
    <xf numFmtId="164" fontId="6" fillId="0" borderId="47" xfId="0" applyNumberFormat="1" applyFont="1" applyFill="1" applyBorder="1" applyAlignment="1"/>
    <xf numFmtId="0" fontId="0" fillId="0" borderId="0" xfId="0" applyFill="1"/>
    <xf numFmtId="164" fontId="5" fillId="7" borderId="67" xfId="0" applyNumberFormat="1" applyFont="1" applyFill="1" applyBorder="1"/>
    <xf numFmtId="164" fontId="6" fillId="0" borderId="24" xfId="0" applyNumberFormat="1" applyFont="1" applyFill="1" applyBorder="1" applyAlignment="1"/>
    <xf numFmtId="164" fontId="6" fillId="0" borderId="28" xfId="0" applyNumberFormat="1" applyFont="1" applyFill="1" applyBorder="1"/>
    <xf numFmtId="164" fontId="6" fillId="0" borderId="25" xfId="0" applyNumberFormat="1" applyFont="1" applyFill="1" applyBorder="1"/>
    <xf numFmtId="164" fontId="35" fillId="0" borderId="28" xfId="0" applyNumberFormat="1" applyFont="1" applyFill="1" applyBorder="1" applyAlignment="1">
      <alignment vertical="center"/>
    </xf>
    <xf numFmtId="164" fontId="5" fillId="7" borderId="65" xfId="0" applyNumberFormat="1" applyFont="1" applyFill="1" applyBorder="1"/>
    <xf numFmtId="164" fontId="5" fillId="7" borderId="65" xfId="0" applyNumberFormat="1" applyFont="1" applyFill="1" applyBorder="1" applyAlignment="1">
      <alignment horizontal="center" vertical="center"/>
    </xf>
    <xf numFmtId="0" fontId="40" fillId="7" borderId="25" xfId="0" applyFont="1" applyFill="1" applyBorder="1" applyAlignment="1">
      <alignment horizontal="justify" vertical="top" wrapText="1"/>
    </xf>
    <xf numFmtId="43" fontId="40" fillId="7" borderId="25" xfId="0" applyNumberFormat="1" applyFont="1" applyFill="1" applyBorder="1" applyAlignment="1">
      <alignment wrapText="1"/>
    </xf>
    <xf numFmtId="164" fontId="6" fillId="0" borderId="44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/>
    <xf numFmtId="0" fontId="63" fillId="0" borderId="0" xfId="0" applyFont="1"/>
    <xf numFmtId="0" fontId="14" fillId="0" borderId="69" xfId="0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Continuous" vertical="center" wrapText="1"/>
    </xf>
    <xf numFmtId="0" fontId="64" fillId="0" borderId="84" xfId="0" applyFont="1" applyBorder="1" applyAlignment="1">
      <alignment horizontal="center" vertical="justify"/>
    </xf>
    <xf numFmtId="0" fontId="3" fillId="9" borderId="1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9" borderId="62" xfId="0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4" fontId="0" fillId="0" borderId="24" xfId="0" applyNumberFormat="1" applyBorder="1" applyAlignment="1">
      <alignment horizontal="right"/>
    </xf>
    <xf numFmtId="0" fontId="1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justify"/>
    </xf>
    <xf numFmtId="2" fontId="14" fillId="0" borderId="27" xfId="0" applyNumberFormat="1" applyFont="1" applyBorder="1" applyAlignment="1">
      <alignment horizontal="center"/>
    </xf>
    <xf numFmtId="0" fontId="0" fillId="0" borderId="27" xfId="0" applyBorder="1"/>
    <xf numFmtId="49" fontId="53" fillId="0" borderId="24" xfId="0" applyNumberFormat="1" applyFont="1" applyBorder="1" applyAlignment="1" applyProtection="1">
      <alignment horizontal="left" vertical="center" wrapText="1"/>
    </xf>
    <xf numFmtId="0" fontId="63" fillId="0" borderId="51" xfId="0" applyFont="1" applyBorder="1"/>
    <xf numFmtId="0" fontId="10" fillId="0" borderId="51" xfId="0" applyFont="1" applyBorder="1"/>
    <xf numFmtId="0" fontId="6" fillId="6" borderId="25" xfId="0" applyFont="1" applyFill="1" applyBorder="1" applyAlignment="1">
      <alignment horizont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6" fillId="0" borderId="38" xfId="0" applyNumberFormat="1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14" fontId="6" fillId="0" borderId="69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4" fontId="14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2" fontId="6" fillId="0" borderId="63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81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justify" vertical="top" wrapText="1"/>
    </xf>
    <xf numFmtId="14" fontId="6" fillId="0" borderId="28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2" fontId="6" fillId="6" borderId="25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Border="1" applyAlignment="1">
      <alignment wrapText="1"/>
    </xf>
    <xf numFmtId="0" fontId="6" fillId="0" borderId="24" xfId="0" applyFont="1" applyBorder="1" applyAlignment="1">
      <alignment horizontal="justify" vertical="top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14" fontId="6" fillId="0" borderId="68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5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14" fontId="6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4" fontId="6" fillId="0" borderId="28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14" fontId="6" fillId="0" borderId="69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2" fontId="6" fillId="0" borderId="73" xfId="0" applyNumberFormat="1" applyFont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justify" vertical="top" wrapText="1"/>
    </xf>
    <xf numFmtId="2" fontId="6" fillId="0" borderId="24" xfId="0" applyNumberFormat="1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38" fillId="5" borderId="16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4" borderId="2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38" fillId="5" borderId="13" xfId="0" applyFont="1" applyFill="1" applyBorder="1" applyAlignment="1">
      <alignment horizontal="center" wrapText="1"/>
    </xf>
    <xf numFmtId="43" fontId="19" fillId="0" borderId="10" xfId="0" applyNumberFormat="1" applyFont="1" applyBorder="1" applyAlignment="1">
      <alignment horizontal="center" vertical="center" wrapText="1"/>
    </xf>
    <xf numFmtId="2" fontId="6" fillId="6" borderId="24" xfId="0" applyNumberFormat="1" applyFont="1" applyFill="1" applyBorder="1" applyAlignment="1">
      <alignment horizontal="center" vertical="center" wrapText="1"/>
    </xf>
    <xf numFmtId="2" fontId="6" fillId="0" borderId="58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center" vertical="top" wrapText="1"/>
    </xf>
    <xf numFmtId="14" fontId="6" fillId="0" borderId="68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16" fontId="5" fillId="4" borderId="10" xfId="0" applyNumberFormat="1" applyFont="1" applyFill="1" applyBorder="1" applyAlignment="1">
      <alignment horizontal="center" vertical="center"/>
    </xf>
    <xf numFmtId="2" fontId="5" fillId="4" borderId="18" xfId="0" applyNumberFormat="1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2" fontId="36" fillId="0" borderId="6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7" fillId="4" borderId="77" xfId="0" applyFont="1" applyFill="1" applyBorder="1" applyAlignment="1">
      <alignment horizontal="center" vertical="center"/>
    </xf>
    <xf numFmtId="2" fontId="5" fillId="4" borderId="61" xfId="0" applyNumberFormat="1" applyFont="1" applyFill="1" applyBorder="1" applyAlignment="1">
      <alignment horizontal="center" vertical="center" wrapText="1"/>
    </xf>
    <xf numFmtId="2" fontId="6" fillId="4" borderId="61" xfId="0" applyNumberFormat="1" applyFont="1" applyFill="1" applyBorder="1" applyAlignment="1">
      <alignment horizontal="center" vertical="center"/>
    </xf>
    <xf numFmtId="2" fontId="36" fillId="0" borderId="62" xfId="0" applyNumberFormat="1" applyFont="1" applyBorder="1" applyAlignment="1">
      <alignment horizontal="center" vertical="center" wrapText="1"/>
    </xf>
    <xf numFmtId="2" fontId="36" fillId="4" borderId="18" xfId="0" applyNumberFormat="1" applyFont="1" applyFill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/>
    </xf>
    <xf numFmtId="14" fontId="14" fillId="0" borderId="24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1" fontId="36" fillId="0" borderId="24" xfId="0" applyNumberFormat="1" applyFont="1" applyBorder="1" applyAlignment="1">
      <alignment horizontal="center" vertical="center"/>
    </xf>
    <xf numFmtId="0" fontId="7" fillId="7" borderId="13" xfId="0" applyFont="1" applyFill="1" applyBorder="1" applyAlignment="1">
      <alignment wrapText="1"/>
    </xf>
    <xf numFmtId="0" fontId="3" fillId="7" borderId="6" xfId="0" applyFont="1" applyFill="1" applyBorder="1" applyAlignment="1">
      <alignment horizontal="justify" wrapText="1"/>
    </xf>
    <xf numFmtId="0" fontId="3" fillId="7" borderId="9" xfId="0" applyFont="1" applyFill="1" applyBorder="1" applyAlignment="1">
      <alignment horizontal="justify" wrapText="1"/>
    </xf>
    <xf numFmtId="2" fontId="3" fillId="7" borderId="15" xfId="0" applyNumberFormat="1" applyFont="1" applyFill="1" applyBorder="1" applyAlignment="1">
      <alignment horizontal="justify" wrapText="1"/>
    </xf>
    <xf numFmtId="0" fontId="3" fillId="7" borderId="60" xfId="0" applyFont="1" applyFill="1" applyBorder="1" applyAlignment="1"/>
    <xf numFmtId="2" fontId="3" fillId="0" borderId="60" xfId="0" applyNumberFormat="1" applyFont="1" applyBorder="1" applyAlignment="1"/>
    <xf numFmtId="2" fontId="3" fillId="0" borderId="66" xfId="0" applyNumberFormat="1" applyFont="1" applyBorder="1" applyAlignment="1"/>
    <xf numFmtId="0" fontId="1" fillId="7" borderId="30" xfId="0" applyFont="1" applyFill="1" applyBorder="1" applyAlignment="1">
      <alignment horizontal="justify" wrapText="1"/>
    </xf>
    <xf numFmtId="0" fontId="1" fillId="7" borderId="103" xfId="0" applyFont="1" applyFill="1" applyBorder="1" applyAlignment="1">
      <alignment horizontal="justify" wrapText="1"/>
    </xf>
    <xf numFmtId="2" fontId="3" fillId="7" borderId="16" xfId="0" applyNumberFormat="1" applyFont="1" applyFill="1" applyBorder="1" applyAlignment="1">
      <alignment horizontal="justify" wrapText="1"/>
    </xf>
    <xf numFmtId="2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68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3" fontId="5" fillId="4" borderId="78" xfId="0" applyNumberFormat="1" applyFont="1" applyFill="1" applyBorder="1" applyAlignment="1">
      <alignment horizontal="center" vertical="center" wrapText="1"/>
    </xf>
    <xf numFmtId="43" fontId="5" fillId="4" borderId="77" xfId="0" applyNumberFormat="1" applyFont="1" applyFill="1" applyBorder="1" applyAlignment="1">
      <alignment horizontal="center" vertical="center" wrapText="1"/>
    </xf>
    <xf numFmtId="2" fontId="5" fillId="4" borderId="62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2" fontId="6" fillId="0" borderId="45" xfId="0" applyNumberFormat="1" applyFont="1" applyBorder="1" applyAlignment="1">
      <alignment horizontal="center" vertical="center" wrapText="1"/>
    </xf>
    <xf numFmtId="2" fontId="6" fillId="0" borderId="47" xfId="0" applyNumberFormat="1" applyFont="1" applyBorder="1" applyAlignment="1">
      <alignment horizontal="center" vertical="center" wrapText="1"/>
    </xf>
    <xf numFmtId="0" fontId="67" fillId="0" borderId="0" xfId="7" applyFont="1" applyBorder="1" applyAlignment="1" applyProtection="1"/>
    <xf numFmtId="0" fontId="66" fillId="0" borderId="0" xfId="7"/>
    <xf numFmtId="0" fontId="25" fillId="0" borderId="0" xfId="7" applyFont="1" applyBorder="1" applyAlignment="1" applyProtection="1"/>
    <xf numFmtId="0" fontId="68" fillId="0" borderId="0" xfId="7" applyFont="1" applyBorder="1" applyAlignment="1" applyProtection="1">
      <alignment horizontal="left"/>
    </xf>
    <xf numFmtId="165" fontId="68" fillId="0" borderId="0" xfId="7" applyNumberFormat="1" applyFont="1" applyBorder="1" applyAlignment="1" applyProtection="1">
      <alignment horizontal="center"/>
    </xf>
    <xf numFmtId="0" fontId="67" fillId="0" borderId="0" xfId="7" applyFont="1" applyBorder="1" applyAlignment="1" applyProtection="1">
      <alignment horizontal="left" vertical="top" wrapText="1"/>
    </xf>
    <xf numFmtId="49" fontId="69" fillId="0" borderId="24" xfId="7" applyNumberFormat="1" applyFont="1" applyBorder="1" applyAlignment="1" applyProtection="1">
      <alignment horizontal="center" vertical="center" wrapText="1"/>
    </xf>
    <xf numFmtId="49" fontId="25" fillId="0" borderId="70" xfId="7" applyNumberFormat="1" applyFont="1" applyBorder="1" applyAlignment="1" applyProtection="1">
      <alignment horizontal="center" vertical="center" wrapText="1"/>
    </xf>
    <xf numFmtId="4" fontId="25" fillId="0" borderId="70" xfId="7" applyNumberFormat="1" applyFont="1" applyBorder="1" applyAlignment="1" applyProtection="1">
      <alignment horizontal="right" vertical="center" wrapText="1"/>
    </xf>
    <xf numFmtId="49" fontId="26" fillId="0" borderId="71" xfId="7" applyNumberFormat="1" applyFont="1" applyBorder="1" applyAlignment="1" applyProtection="1">
      <alignment horizontal="center"/>
    </xf>
    <xf numFmtId="49" fontId="26" fillId="0" borderId="72" xfId="7" applyNumberFormat="1" applyFont="1" applyBorder="1" applyAlignment="1" applyProtection="1">
      <alignment horizontal="center"/>
    </xf>
    <xf numFmtId="4" fontId="26" fillId="0" borderId="72" xfId="7" applyNumberFormat="1" applyFont="1" applyBorder="1" applyAlignment="1" applyProtection="1">
      <alignment horizontal="right"/>
    </xf>
    <xf numFmtId="0" fontId="35" fillId="0" borderId="24" xfId="0" applyFont="1" applyBorder="1" applyAlignment="1">
      <alignment horizontal="center" vertical="center" wrapText="1"/>
    </xf>
    <xf numFmtId="2" fontId="35" fillId="0" borderId="24" xfId="0" applyNumberFormat="1" applyFont="1" applyBorder="1" applyAlignment="1">
      <alignment horizontal="center" vertical="center" wrapText="1"/>
    </xf>
    <xf numFmtId="2" fontId="35" fillId="0" borderId="4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36" xfId="0" applyFont="1" applyBorder="1" applyAlignment="1">
      <alignment horizontal="center" vertical="center"/>
    </xf>
    <xf numFmtId="0" fontId="5" fillId="7" borderId="22" xfId="0" applyFont="1" applyFill="1" applyBorder="1" applyAlignment="1">
      <alignment horizontal="center"/>
    </xf>
    <xf numFmtId="0" fontId="5" fillId="7" borderId="61" xfId="0" applyFont="1" applyFill="1" applyBorder="1" applyAlignment="1">
      <alignment vertical="center" wrapText="1"/>
    </xf>
    <xf numFmtId="0" fontId="6" fillId="7" borderId="61" xfId="0" applyFont="1" applyFill="1" applyBorder="1" applyAlignment="1">
      <alignment horizontal="center" vertical="center"/>
    </xf>
    <xf numFmtId="2" fontId="5" fillId="7" borderId="61" xfId="0" applyNumberFormat="1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fill" vertical="center"/>
    </xf>
    <xf numFmtId="0" fontId="14" fillId="6" borderId="18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justify" vertical="top" wrapText="1"/>
    </xf>
    <xf numFmtId="2" fontId="6" fillId="0" borderId="24" xfId="0" applyNumberFormat="1" applyFont="1" applyBorder="1" applyAlignment="1">
      <alignment wrapText="1"/>
    </xf>
    <xf numFmtId="0" fontId="70" fillId="0" borderId="0" xfId="8"/>
    <xf numFmtId="0" fontId="71" fillId="0" borderId="0" xfId="8" applyFont="1" applyAlignment="1">
      <alignment horizontal="justify" wrapText="1"/>
    </xf>
    <xf numFmtId="0" fontId="2" fillId="0" borderId="5" xfId="8" applyFont="1" applyBorder="1" applyAlignment="1">
      <alignment horizontal="center" vertical="top" wrapText="1"/>
    </xf>
    <xf numFmtId="0" fontId="38" fillId="0" borderId="34" xfId="8" applyFont="1" applyBorder="1" applyAlignment="1">
      <alignment horizontal="center" vertical="top" wrapText="1"/>
    </xf>
    <xf numFmtId="0" fontId="38" fillId="0" borderId="55" xfId="8" applyFont="1" applyBorder="1" applyAlignment="1">
      <alignment horizontal="center" vertical="top" wrapText="1"/>
    </xf>
    <xf numFmtId="0" fontId="38" fillId="0" borderId="18" xfId="8" applyFont="1" applyBorder="1" applyAlignment="1">
      <alignment horizontal="center" vertical="top" wrapText="1"/>
    </xf>
    <xf numFmtId="2" fontId="53" fillId="0" borderId="25" xfId="8" applyNumberFormat="1" applyFont="1" applyBorder="1" applyAlignment="1">
      <alignment horizontal="center" vertical="center" wrapText="1"/>
    </xf>
    <xf numFmtId="0" fontId="2" fillId="0" borderId="25" xfId="8" applyFont="1" applyBorder="1" applyAlignment="1">
      <alignment horizontal="center" vertical="center" wrapText="1"/>
    </xf>
    <xf numFmtId="0" fontId="53" fillId="0" borderId="24" xfId="8" applyFont="1" applyBorder="1" applyAlignment="1">
      <alignment horizontal="justify" vertical="center" wrapText="1"/>
    </xf>
    <xf numFmtId="0" fontId="53" fillId="0" borderId="24" xfId="8" applyFont="1" applyBorder="1" applyAlignment="1">
      <alignment horizontal="center" vertical="center" wrapText="1"/>
    </xf>
    <xf numFmtId="2" fontId="53" fillId="0" borderId="24" xfId="8" applyNumberFormat="1" applyFont="1" applyBorder="1" applyAlignment="1">
      <alignment horizontal="center" vertical="center" wrapText="1"/>
    </xf>
    <xf numFmtId="0" fontId="71" fillId="0" borderId="0" xfId="8" applyFont="1" applyBorder="1" applyAlignment="1">
      <alignment horizontal="justify" wrapText="1"/>
    </xf>
    <xf numFmtId="2" fontId="53" fillId="0" borderId="28" xfId="8" applyNumberFormat="1" applyFont="1" applyBorder="1" applyAlignment="1">
      <alignment horizontal="center" vertical="center" wrapText="1"/>
    </xf>
    <xf numFmtId="0" fontId="2" fillId="0" borderId="28" xfId="8" applyFont="1" applyBorder="1" applyAlignment="1">
      <alignment horizontal="center" vertical="center" wrapText="1"/>
    </xf>
    <xf numFmtId="0" fontId="53" fillId="0" borderId="49" xfId="8" applyFont="1" applyBorder="1" applyAlignment="1">
      <alignment horizontal="center" vertical="center" wrapText="1"/>
    </xf>
    <xf numFmtId="0" fontId="53" fillId="0" borderId="64" xfId="8" applyFont="1" applyBorder="1" applyAlignment="1">
      <alignment horizontal="center" vertical="top" wrapText="1"/>
    </xf>
    <xf numFmtId="0" fontId="53" fillId="0" borderId="42" xfId="8" applyFont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center" wrapText="1"/>
    </xf>
    <xf numFmtId="0" fontId="2" fillId="0" borderId="40" xfId="8" applyFont="1" applyBorder="1" applyAlignment="1">
      <alignment horizontal="center" vertical="center" wrapText="1"/>
    </xf>
    <xf numFmtId="0" fontId="4" fillId="0" borderId="40" xfId="8" applyFont="1" applyBorder="1" applyAlignment="1">
      <alignment horizontal="center" vertical="center" wrapText="1"/>
    </xf>
    <xf numFmtId="0" fontId="53" fillId="0" borderId="46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0" fontId="2" fillId="0" borderId="45" xfId="8" applyFont="1" applyBorder="1" applyAlignment="1">
      <alignment horizontal="center" vertical="center" wrapText="1"/>
    </xf>
    <xf numFmtId="0" fontId="53" fillId="0" borderId="100" xfId="8" applyFont="1" applyBorder="1" applyAlignment="1">
      <alignment horizontal="center" vertical="center" wrapText="1"/>
    </xf>
    <xf numFmtId="0" fontId="2" fillId="0" borderId="64" xfId="8" applyFont="1" applyBorder="1" applyAlignment="1">
      <alignment horizontal="center" vertical="center" wrapText="1"/>
    </xf>
    <xf numFmtId="0" fontId="4" fillId="0" borderId="64" xfId="8" applyFont="1" applyBorder="1" applyAlignment="1">
      <alignment horizontal="center" vertical="center" wrapText="1"/>
    </xf>
    <xf numFmtId="0" fontId="36" fillId="0" borderId="0" xfId="8" applyFont="1" applyAlignment="1">
      <alignment wrapText="1"/>
    </xf>
    <xf numFmtId="49" fontId="53" fillId="0" borderId="64" xfId="8" applyNumberFormat="1" applyFont="1" applyBorder="1" applyAlignment="1">
      <alignment horizontal="center" vertical="center" wrapText="1"/>
    </xf>
    <xf numFmtId="0" fontId="53" fillId="0" borderId="37" xfId="8" applyFont="1" applyBorder="1" applyAlignment="1">
      <alignment horizontal="center" vertical="center" wrapText="1"/>
    </xf>
    <xf numFmtId="49" fontId="53" fillId="0" borderId="28" xfId="8" applyNumberFormat="1" applyFont="1" applyBorder="1" applyAlignment="1">
      <alignment horizontal="center" vertical="center" wrapText="1"/>
    </xf>
    <xf numFmtId="0" fontId="38" fillId="4" borderId="22" xfId="8" applyFont="1" applyFill="1" applyBorder="1" applyAlignment="1">
      <alignment horizontal="justify" vertical="top" wrapText="1"/>
    </xf>
    <xf numFmtId="0" fontId="38" fillId="4" borderId="34" xfId="8" applyFont="1" applyFill="1" applyBorder="1" applyAlignment="1">
      <alignment horizontal="center" vertical="center" wrapText="1"/>
    </xf>
    <xf numFmtId="0" fontId="38" fillId="4" borderId="55" xfId="8" applyFont="1" applyFill="1" applyBorder="1" applyAlignment="1">
      <alignment horizontal="center" vertical="center" wrapText="1"/>
    </xf>
    <xf numFmtId="0" fontId="53" fillId="0" borderId="49" xfId="8" applyFont="1" applyBorder="1" applyAlignment="1">
      <alignment vertical="top" wrapText="1"/>
    </xf>
    <xf numFmtId="0" fontId="53" fillId="0" borderId="28" xfId="8" applyFont="1" applyBorder="1" applyAlignment="1">
      <alignment horizontal="center" vertical="center" wrapText="1"/>
    </xf>
    <xf numFmtId="0" fontId="36" fillId="0" borderId="26" xfId="8" applyFont="1" applyBorder="1" applyAlignment="1">
      <alignment horizontal="center" vertical="center" wrapText="1"/>
    </xf>
    <xf numFmtId="0" fontId="36" fillId="0" borderId="25" xfId="8" applyFont="1" applyBorder="1" applyAlignment="1">
      <alignment horizontal="center" vertical="center" wrapText="1"/>
    </xf>
    <xf numFmtId="0" fontId="41" fillId="0" borderId="25" xfId="8" applyFont="1" applyBorder="1" applyAlignment="1">
      <alignment horizontal="center" vertical="center" wrapText="1"/>
    </xf>
    <xf numFmtId="0" fontId="53" fillId="0" borderId="27" xfId="8" applyFont="1" applyBorder="1" applyAlignment="1">
      <alignment horizontal="center" vertical="center" wrapText="1"/>
    </xf>
    <xf numFmtId="0" fontId="36" fillId="0" borderId="38" xfId="8" applyFont="1" applyBorder="1" applyAlignment="1">
      <alignment horizontal="center" vertical="center" wrapText="1"/>
    </xf>
    <xf numFmtId="0" fontId="36" fillId="0" borderId="24" xfId="8" applyFont="1" applyBorder="1" applyAlignment="1">
      <alignment horizontal="center" vertical="center" wrapText="1"/>
    </xf>
    <xf numFmtId="0" fontId="41" fillId="0" borderId="24" xfId="8" applyFont="1" applyBorder="1" applyAlignment="1">
      <alignment horizontal="center" vertical="center" wrapText="1"/>
    </xf>
    <xf numFmtId="0" fontId="53" fillId="0" borderId="25" xfId="8" applyFont="1" applyBorder="1" applyAlignment="1">
      <alignment horizontal="center" vertical="center" wrapText="1"/>
    </xf>
    <xf numFmtId="0" fontId="38" fillId="4" borderId="78" xfId="8" applyFont="1" applyFill="1" applyBorder="1" applyAlignment="1">
      <alignment horizontal="center" vertical="center" wrapText="1"/>
    </xf>
    <xf numFmtId="0" fontId="38" fillId="4" borderId="61" xfId="8" applyFont="1" applyFill="1" applyBorder="1" applyAlignment="1">
      <alignment horizontal="center" vertical="center" wrapText="1"/>
    </xf>
    <xf numFmtId="0" fontId="53" fillId="0" borderId="61" xfId="8" applyFont="1" applyBorder="1" applyAlignment="1">
      <alignment horizontal="center" vertical="center" wrapText="1"/>
    </xf>
    <xf numFmtId="0" fontId="36" fillId="0" borderId="61" xfId="8" applyFont="1" applyBorder="1" applyAlignment="1">
      <alignment horizontal="center" vertical="center" wrapText="1"/>
    </xf>
    <xf numFmtId="0" fontId="36" fillId="0" borderId="61" xfId="8" applyFont="1" applyBorder="1" applyAlignment="1">
      <alignment vertical="center" wrapText="1"/>
    </xf>
    <xf numFmtId="0" fontId="53" fillId="0" borderId="77" xfId="8" applyFont="1" applyBorder="1" applyAlignment="1">
      <alignment horizontal="center" vertical="center" wrapText="1"/>
    </xf>
    <xf numFmtId="0" fontId="36" fillId="0" borderId="61" xfId="8" applyFont="1" applyBorder="1" applyAlignment="1">
      <alignment horizontal="center" wrapText="1"/>
    </xf>
    <xf numFmtId="49" fontId="41" fillId="0" borderId="61" xfId="8" applyNumberFormat="1" applyFont="1" applyBorder="1" applyAlignment="1">
      <alignment horizontal="center" wrapText="1"/>
    </xf>
    <xf numFmtId="0" fontId="41" fillId="0" borderId="61" xfId="8" applyFont="1" applyBorder="1" applyAlignment="1">
      <alignment horizontal="center" wrapText="1"/>
    </xf>
    <xf numFmtId="0" fontId="53" fillId="0" borderId="64" xfId="8" applyFont="1" applyBorder="1" applyAlignment="1">
      <alignment horizontal="center" vertical="center" wrapText="1"/>
    </xf>
    <xf numFmtId="0" fontId="36" fillId="0" borderId="40" xfId="8" applyFont="1" applyBorder="1" applyAlignment="1">
      <alignment vertical="center" wrapText="1"/>
    </xf>
    <xf numFmtId="0" fontId="36" fillId="0" borderId="40" xfId="8" applyFont="1" applyBorder="1" applyAlignment="1">
      <alignment horizontal="center" wrapText="1"/>
    </xf>
    <xf numFmtId="49" fontId="41" fillId="0" borderId="40" xfId="8" applyNumberFormat="1" applyFont="1" applyBorder="1" applyAlignment="1">
      <alignment horizontal="center" wrapText="1"/>
    </xf>
    <xf numFmtId="0" fontId="41" fillId="0" borderId="40" xfId="8" applyFont="1" applyBorder="1" applyAlignment="1">
      <alignment horizontal="center" wrapText="1"/>
    </xf>
    <xf numFmtId="0" fontId="36" fillId="0" borderId="45" xfId="8" applyFont="1" applyBorder="1" applyAlignment="1">
      <alignment horizontal="center" wrapText="1"/>
    </xf>
    <xf numFmtId="0" fontId="53" fillId="0" borderId="60" xfId="8" applyFont="1" applyBorder="1" applyAlignment="1">
      <alignment horizontal="center" vertical="center" wrapText="1"/>
    </xf>
    <xf numFmtId="0" fontId="36" fillId="0" borderId="45" xfId="8" applyFont="1" applyBorder="1" applyAlignment="1">
      <alignment vertical="center" wrapText="1"/>
    </xf>
    <xf numFmtId="49" fontId="41" fillId="0" borderId="45" xfId="8" applyNumberFormat="1" applyFont="1" applyBorder="1" applyAlignment="1">
      <alignment horizontal="center" wrapText="1"/>
    </xf>
    <xf numFmtId="0" fontId="41" fillId="0" borderId="45" xfId="8" applyFont="1" applyBorder="1" applyAlignment="1">
      <alignment horizontal="center" wrapText="1"/>
    </xf>
    <xf numFmtId="0" fontId="36" fillId="0" borderId="64" xfId="8" applyFont="1" applyBorder="1" applyAlignment="1">
      <alignment horizontal="center" wrapText="1"/>
    </xf>
    <xf numFmtId="0" fontId="36" fillId="0" borderId="24" xfId="8" applyFont="1" applyBorder="1" applyAlignment="1">
      <alignment vertical="center" wrapText="1"/>
    </xf>
    <xf numFmtId="0" fontId="36" fillId="0" borderId="24" xfId="8" applyFont="1" applyBorder="1" applyAlignment="1">
      <alignment horizontal="center" wrapText="1"/>
    </xf>
    <xf numFmtId="49" fontId="41" fillId="0" borderId="24" xfId="8" applyNumberFormat="1" applyFont="1" applyBorder="1" applyAlignment="1">
      <alignment horizontal="center" wrapText="1"/>
    </xf>
    <xf numFmtId="0" fontId="41" fillId="0" borderId="24" xfId="8" applyFont="1" applyBorder="1" applyAlignment="1">
      <alignment horizontal="center" wrapText="1"/>
    </xf>
    <xf numFmtId="0" fontId="53" fillId="0" borderId="0" xfId="8" applyFont="1" applyAlignment="1">
      <alignment horizontal="justify"/>
    </xf>
    <xf numFmtId="49" fontId="70" fillId="0" borderId="0" xfId="8" applyNumberFormat="1"/>
    <xf numFmtId="49" fontId="38" fillId="0" borderId="55" xfId="8" applyNumberFormat="1" applyFont="1" applyBorder="1" applyAlignment="1">
      <alignment horizontal="center" vertical="top" wrapText="1"/>
    </xf>
    <xf numFmtId="49" fontId="53" fillId="0" borderId="24" xfId="8" applyNumberFormat="1" applyFont="1" applyBorder="1" applyAlignment="1">
      <alignment horizontal="center" vertical="center" wrapText="1"/>
    </xf>
    <xf numFmtId="49" fontId="53" fillId="0" borderId="27" xfId="8" applyNumberFormat="1" applyFont="1" applyBorder="1" applyAlignment="1">
      <alignment horizontal="center" vertical="center" wrapText="1"/>
    </xf>
    <xf numFmtId="49" fontId="53" fillId="0" borderId="40" xfId="8" applyNumberFormat="1" applyFont="1" applyBorder="1" applyAlignment="1">
      <alignment horizontal="center" vertical="center" wrapText="1"/>
    </xf>
    <xf numFmtId="49" fontId="53" fillId="0" borderId="45" xfId="8" applyNumberFormat="1" applyFont="1" applyBorder="1" applyAlignment="1">
      <alignment horizontal="center" vertical="center" wrapText="1"/>
    </xf>
    <xf numFmtId="49" fontId="2" fillId="0" borderId="64" xfId="8" applyNumberFormat="1" applyFont="1" applyBorder="1" applyAlignment="1">
      <alignment horizontal="center" vertical="center" wrapText="1"/>
    </xf>
    <xf numFmtId="49" fontId="2" fillId="0" borderId="45" xfId="8" applyNumberFormat="1" applyFont="1" applyBorder="1" applyAlignment="1">
      <alignment horizontal="center" vertical="center" wrapText="1"/>
    </xf>
    <xf numFmtId="49" fontId="2" fillId="0" borderId="40" xfId="8" applyNumberFormat="1" applyFont="1" applyBorder="1" applyAlignment="1">
      <alignment horizontal="center" vertical="center" wrapText="1"/>
    </xf>
    <xf numFmtId="49" fontId="2" fillId="0" borderId="28" xfId="8" applyNumberFormat="1" applyFont="1" applyBorder="1" applyAlignment="1">
      <alignment horizontal="center" vertical="center" wrapText="1"/>
    </xf>
    <xf numFmtId="49" fontId="38" fillId="4" borderId="55" xfId="8" applyNumberFormat="1" applyFont="1" applyFill="1" applyBorder="1" applyAlignment="1">
      <alignment horizontal="center" vertical="center" wrapText="1"/>
    </xf>
    <xf numFmtId="49" fontId="41" fillId="0" borderId="25" xfId="8" applyNumberFormat="1" applyFont="1" applyBorder="1" applyAlignment="1">
      <alignment horizontal="center" vertical="center" wrapText="1"/>
    </xf>
    <xf numFmtId="49" fontId="41" fillId="0" borderId="24" xfId="8" applyNumberFormat="1" applyFont="1" applyBorder="1" applyAlignment="1">
      <alignment horizontal="center" vertical="center" wrapText="1"/>
    </xf>
    <xf numFmtId="49" fontId="38" fillId="4" borderId="61" xfId="8" applyNumberFormat="1" applyFont="1" applyFill="1" applyBorder="1" applyAlignment="1">
      <alignment horizontal="center" vertical="center" wrapText="1"/>
    </xf>
    <xf numFmtId="49" fontId="36" fillId="0" borderId="61" xfId="8" applyNumberFormat="1" applyFont="1" applyBorder="1" applyAlignment="1">
      <alignment horizontal="center" vertical="center" wrapText="1"/>
    </xf>
    <xf numFmtId="0" fontId="53" fillId="0" borderId="0" xfId="8" applyFont="1" applyBorder="1" applyAlignment="1">
      <alignment vertical="top" wrapText="1"/>
    </xf>
    <xf numFmtId="0" fontId="78" fillId="0" borderId="0" xfId="9"/>
    <xf numFmtId="49" fontId="26" fillId="0" borderId="71" xfId="9" applyNumberFormat="1" applyFont="1" applyBorder="1" applyAlignment="1" applyProtection="1">
      <alignment horizontal="center" vertical="center" wrapText="1"/>
    </xf>
    <xf numFmtId="49" fontId="26" fillId="0" borderId="72" xfId="9" applyNumberFormat="1" applyFont="1" applyBorder="1" applyAlignment="1" applyProtection="1">
      <alignment horizontal="center" vertical="center" wrapText="1"/>
    </xf>
    <xf numFmtId="4" fontId="26" fillId="0" borderId="72" xfId="9" applyNumberFormat="1" applyFont="1" applyBorder="1" applyAlignment="1" applyProtection="1">
      <alignment horizontal="right" vertical="center" wrapText="1"/>
    </xf>
    <xf numFmtId="49" fontId="25" fillId="0" borderId="70" xfId="9" applyNumberFormat="1" applyFont="1" applyBorder="1" applyAlignment="1" applyProtection="1">
      <alignment horizontal="center" vertical="center" wrapText="1"/>
    </xf>
    <xf numFmtId="4" fontId="25" fillId="0" borderId="70" xfId="9" applyNumberFormat="1" applyFont="1" applyBorder="1" applyAlignment="1" applyProtection="1">
      <alignment horizontal="right" vertical="center" wrapText="1"/>
    </xf>
    <xf numFmtId="49" fontId="26" fillId="0" borderId="71" xfId="9" applyNumberFormat="1" applyFont="1" applyBorder="1" applyAlignment="1" applyProtection="1">
      <alignment horizontal="center"/>
    </xf>
    <xf numFmtId="49" fontId="26" fillId="0" borderId="72" xfId="9" applyNumberFormat="1" applyFont="1" applyBorder="1" applyAlignment="1" applyProtection="1">
      <alignment horizontal="center"/>
    </xf>
    <xf numFmtId="4" fontId="26" fillId="0" borderId="72" xfId="9" applyNumberFormat="1" applyFont="1" applyBorder="1" applyAlignment="1" applyProtection="1">
      <alignment horizontal="right"/>
    </xf>
    <xf numFmtId="0" fontId="79" fillId="0" borderId="0" xfId="9" applyFont="1" applyBorder="1" applyAlignment="1" applyProtection="1"/>
    <xf numFmtId="0" fontId="25" fillId="0" borderId="0" xfId="9" applyFont="1" applyBorder="1" applyAlignment="1" applyProtection="1"/>
    <xf numFmtId="0" fontId="80" fillId="0" borderId="0" xfId="9" applyFont="1" applyBorder="1" applyAlignment="1" applyProtection="1">
      <alignment horizontal="left"/>
    </xf>
    <xf numFmtId="165" fontId="80" fillId="0" borderId="0" xfId="9" applyNumberFormat="1" applyFont="1" applyBorder="1" applyAlignment="1" applyProtection="1">
      <alignment horizontal="center"/>
    </xf>
    <xf numFmtId="0" fontId="79" fillId="0" borderId="0" xfId="9" applyFont="1" applyBorder="1" applyAlignment="1" applyProtection="1">
      <alignment horizontal="left" vertical="top" wrapText="1"/>
    </xf>
    <xf numFmtId="0" fontId="79" fillId="0" borderId="0" xfId="9" applyFont="1" applyBorder="1" applyAlignment="1" applyProtection="1">
      <alignment wrapText="1"/>
    </xf>
    <xf numFmtId="49" fontId="81" fillId="0" borderId="24" xfId="9" applyNumberFormat="1" applyFont="1" applyBorder="1" applyAlignment="1" applyProtection="1">
      <alignment horizontal="center" vertical="center" wrapText="1"/>
    </xf>
    <xf numFmtId="0" fontId="53" fillId="0" borderId="64" xfId="8" applyFont="1" applyBorder="1" applyAlignment="1">
      <alignment vertical="center" wrapText="1"/>
    </xf>
    <xf numFmtId="0" fontId="53" fillId="6" borderId="45" xfId="8" applyFont="1" applyFill="1" applyBorder="1" applyAlignment="1">
      <alignment horizontal="center" vertical="center" wrapText="1"/>
    </xf>
    <xf numFmtId="0" fontId="53" fillId="6" borderId="40" xfId="8" applyFont="1" applyFill="1" applyBorder="1" applyAlignment="1">
      <alignment horizontal="center" vertical="center" wrapText="1"/>
    </xf>
    <xf numFmtId="49" fontId="41" fillId="0" borderId="61" xfId="8" applyNumberFormat="1" applyFont="1" applyBorder="1" applyAlignment="1">
      <alignment horizontal="center" vertical="center" wrapText="1"/>
    </xf>
    <xf numFmtId="0" fontId="41" fillId="0" borderId="61" xfId="8" applyFont="1" applyBorder="1" applyAlignment="1">
      <alignment horizontal="center" vertical="center" wrapText="1"/>
    </xf>
    <xf numFmtId="2" fontId="53" fillId="0" borderId="40" xfId="8" applyNumberFormat="1" applyFont="1" applyBorder="1" applyAlignment="1">
      <alignment horizontal="center" vertical="center" wrapText="1"/>
    </xf>
    <xf numFmtId="2" fontId="53" fillId="0" borderId="43" xfId="8" applyNumberFormat="1" applyFont="1" applyBorder="1" applyAlignment="1">
      <alignment horizontal="center" vertical="center" wrapText="1"/>
    </xf>
    <xf numFmtId="2" fontId="53" fillId="0" borderId="45" xfId="8" applyNumberFormat="1" applyFont="1" applyBorder="1" applyAlignment="1">
      <alignment horizontal="center" vertical="center" wrapText="1"/>
    </xf>
    <xf numFmtId="2" fontId="53" fillId="0" borderId="47" xfId="8" applyNumberFormat="1" applyFont="1" applyBorder="1" applyAlignment="1">
      <alignment horizontal="center" vertical="center" wrapText="1"/>
    </xf>
    <xf numFmtId="2" fontId="53" fillId="0" borderId="64" xfId="8" applyNumberFormat="1" applyFont="1" applyBorder="1" applyAlignment="1">
      <alignment horizontal="center" vertical="center" wrapText="1"/>
    </xf>
    <xf numFmtId="2" fontId="53" fillId="0" borderId="65" xfId="8" applyNumberFormat="1" applyFont="1" applyBorder="1" applyAlignment="1">
      <alignment horizontal="center" vertical="center" wrapText="1"/>
    </xf>
    <xf numFmtId="2" fontId="53" fillId="0" borderId="27" xfId="8" applyNumberFormat="1" applyFont="1" applyBorder="1" applyAlignment="1">
      <alignment horizontal="center" vertical="center" wrapText="1"/>
    </xf>
    <xf numFmtId="0" fontId="53" fillId="0" borderId="104" xfId="8" applyFont="1" applyBorder="1" applyAlignment="1">
      <alignment horizontal="center" vertical="center" wrapText="1"/>
    </xf>
    <xf numFmtId="0" fontId="53" fillId="0" borderId="57" xfId="8" applyFont="1" applyBorder="1" applyAlignment="1">
      <alignment horizontal="center" vertical="center" wrapText="1"/>
    </xf>
    <xf numFmtId="0" fontId="53" fillId="0" borderId="99" xfId="8" applyFont="1" applyBorder="1" applyAlignment="1">
      <alignment horizontal="center" vertical="center" wrapText="1"/>
    </xf>
    <xf numFmtId="0" fontId="2" fillId="0" borderId="57" xfId="8" applyFont="1" applyBorder="1" applyAlignment="1">
      <alignment horizontal="center" vertical="center" wrapText="1"/>
    </xf>
    <xf numFmtId="0" fontId="2" fillId="0" borderId="99" xfId="8" applyFont="1" applyBorder="1" applyAlignment="1">
      <alignment horizontal="center" vertical="center" wrapText="1"/>
    </xf>
    <xf numFmtId="0" fontId="53" fillId="0" borderId="68" xfId="8" applyFont="1" applyBorder="1" applyAlignment="1">
      <alignment horizontal="center" vertical="center" wrapText="1"/>
    </xf>
    <xf numFmtId="0" fontId="36" fillId="0" borderId="80" xfId="8" applyFont="1" applyBorder="1" applyAlignment="1">
      <alignment horizontal="center" vertical="center" wrapText="1"/>
    </xf>
    <xf numFmtId="0" fontId="36" fillId="0" borderId="69" xfId="8" applyFont="1" applyBorder="1" applyAlignment="1">
      <alignment horizontal="center" vertical="center" wrapText="1"/>
    </xf>
    <xf numFmtId="0" fontId="36" fillId="0" borderId="41" xfId="8" applyFont="1" applyBorder="1" applyAlignment="1">
      <alignment horizontal="center" vertical="center" wrapText="1"/>
    </xf>
    <xf numFmtId="0" fontId="2" fillId="0" borderId="104" xfId="8" applyFont="1" applyBorder="1" applyAlignment="1">
      <alignment horizontal="center" vertical="center" wrapText="1"/>
    </xf>
    <xf numFmtId="0" fontId="53" fillId="0" borderId="56" xfId="8" applyFont="1" applyBorder="1" applyAlignment="1">
      <alignment vertical="center" wrapText="1"/>
    </xf>
    <xf numFmtId="0" fontId="53" fillId="6" borderId="28" xfId="8" applyFont="1" applyFill="1" applyBorder="1" applyAlignment="1">
      <alignment horizontal="center" vertical="center" wrapText="1"/>
    </xf>
    <xf numFmtId="0" fontId="38" fillId="4" borderId="50" xfId="8" applyFont="1" applyFill="1" applyBorder="1" applyAlignment="1">
      <alignment horizontal="justify" vertical="top" wrapText="1"/>
    </xf>
    <xf numFmtId="0" fontId="53" fillId="0" borderId="26" xfId="8" applyFont="1" applyBorder="1" applyAlignment="1">
      <alignment horizontal="center" vertical="center" wrapText="1"/>
    </xf>
    <xf numFmtId="49" fontId="53" fillId="0" borderId="60" xfId="8" applyNumberFormat="1" applyFont="1" applyBorder="1" applyAlignment="1">
      <alignment horizontal="center" vertical="center" wrapText="1"/>
    </xf>
    <xf numFmtId="0" fontId="38" fillId="0" borderId="61" xfId="8" applyFont="1" applyBorder="1" applyAlignment="1">
      <alignment horizontal="center" vertical="center" wrapText="1"/>
    </xf>
    <xf numFmtId="2" fontId="53" fillId="0" borderId="61" xfId="8" applyNumberFormat="1" applyFont="1" applyBorder="1" applyAlignment="1">
      <alignment horizontal="center" vertical="center" wrapText="1"/>
    </xf>
    <xf numFmtId="49" fontId="2" fillId="0" borderId="25" xfId="8" applyNumberFormat="1" applyFont="1" applyBorder="1" applyAlignment="1">
      <alignment horizontal="center" vertical="center" wrapText="1"/>
    </xf>
    <xf numFmtId="0" fontId="53" fillId="6" borderId="27" xfId="8" applyFont="1" applyFill="1" applyBorder="1" applyAlignment="1">
      <alignment horizontal="center" vertical="center" wrapText="1"/>
    </xf>
    <xf numFmtId="0" fontId="53" fillId="0" borderId="79" xfId="8" applyFont="1" applyBorder="1" applyAlignment="1">
      <alignment horizontal="center" vertical="center" wrapText="1"/>
    </xf>
    <xf numFmtId="0" fontId="53" fillId="0" borderId="49" xfId="8" applyFont="1" applyBorder="1" applyAlignment="1">
      <alignment horizontal="center" vertical="top" wrapText="1"/>
    </xf>
    <xf numFmtId="0" fontId="38" fillId="0" borderId="64" xfId="8" applyFont="1" applyBorder="1" applyAlignment="1">
      <alignment horizontal="center" vertical="center" wrapText="1"/>
    </xf>
    <xf numFmtId="0" fontId="38" fillId="0" borderId="99" xfId="8" applyFont="1" applyBorder="1" applyAlignment="1">
      <alignment horizontal="center" vertical="center" wrapText="1"/>
    </xf>
    <xf numFmtId="0" fontId="36" fillId="0" borderId="31" xfId="8" applyFont="1" applyBorder="1" applyAlignment="1">
      <alignment horizontal="center" vertical="center" wrapText="1"/>
    </xf>
    <xf numFmtId="0" fontId="36" fillId="0" borderId="27" xfId="8" applyFont="1" applyBorder="1" applyAlignment="1">
      <alignment horizontal="center" vertical="center" wrapText="1"/>
    </xf>
    <xf numFmtId="49" fontId="41" fillId="0" borderId="27" xfId="8" applyNumberFormat="1" applyFont="1" applyBorder="1" applyAlignment="1">
      <alignment horizontal="center" vertical="center" wrapText="1"/>
    </xf>
    <xf numFmtId="0" fontId="41" fillId="0" borderId="27" xfId="8" applyFont="1" applyBorder="1" applyAlignment="1">
      <alignment horizontal="center" vertical="center" wrapText="1"/>
    </xf>
    <xf numFmtId="0" fontId="35" fillId="0" borderId="27" xfId="8" applyFont="1" applyBorder="1" applyAlignment="1">
      <alignment horizontal="center" vertical="center" wrapText="1"/>
    </xf>
    <xf numFmtId="0" fontId="36" fillId="0" borderId="79" xfId="8" applyFont="1" applyBorder="1" applyAlignment="1">
      <alignment horizontal="center" vertical="center" wrapText="1"/>
    </xf>
    <xf numFmtId="2" fontId="38" fillId="4" borderId="18" xfId="8" applyNumberFormat="1" applyFont="1" applyFill="1" applyBorder="1" applyAlignment="1">
      <alignment horizontal="center" vertical="center" wrapText="1"/>
    </xf>
    <xf numFmtId="2" fontId="36" fillId="0" borderId="44" xfId="8" applyNumberFormat="1" applyFont="1" applyBorder="1" applyAlignment="1">
      <alignment horizontal="center" vertical="center" wrapText="1"/>
    </xf>
    <xf numFmtId="0" fontId="36" fillId="0" borderId="46" xfId="8" applyFont="1" applyBorder="1" applyAlignment="1">
      <alignment horizontal="center" vertical="center" wrapText="1"/>
    </xf>
    <xf numFmtId="0" fontId="36" fillId="0" borderId="45" xfId="8" applyFont="1" applyBorder="1" applyAlignment="1">
      <alignment horizontal="center" vertical="center" wrapText="1"/>
    </xf>
    <xf numFmtId="49" fontId="41" fillId="0" borderId="45" xfId="8" applyNumberFormat="1" applyFont="1" applyBorder="1" applyAlignment="1">
      <alignment horizontal="center" vertical="center" wrapText="1"/>
    </xf>
    <xf numFmtId="0" fontId="41" fillId="0" borderId="45" xfId="8" applyFont="1" applyBorder="1" applyAlignment="1">
      <alignment horizontal="center" vertical="center" wrapText="1"/>
    </xf>
    <xf numFmtId="0" fontId="36" fillId="0" borderId="57" xfId="8" applyFont="1" applyBorder="1" applyAlignment="1">
      <alignment horizontal="center" vertical="center" wrapText="1"/>
    </xf>
    <xf numFmtId="2" fontId="36" fillId="0" borderId="66" xfId="8" applyNumberFormat="1" applyFont="1" applyBorder="1" applyAlignment="1">
      <alignment horizontal="center" vertical="center" wrapText="1"/>
    </xf>
    <xf numFmtId="0" fontId="53" fillId="0" borderId="21" xfId="8" applyFont="1" applyBorder="1" applyAlignment="1">
      <alignment vertical="top" wrapText="1"/>
    </xf>
    <xf numFmtId="0" fontId="38" fillId="4" borderId="14" xfId="8" applyFont="1" applyFill="1" applyBorder="1" applyAlignment="1">
      <alignment horizontal="center" vertical="center" wrapText="1"/>
    </xf>
    <xf numFmtId="0" fontId="38" fillId="4" borderId="107" xfId="8" applyFont="1" applyFill="1" applyBorder="1" applyAlignment="1">
      <alignment horizontal="center" vertical="center" wrapText="1"/>
    </xf>
    <xf numFmtId="49" fontId="38" fillId="4" borderId="107" xfId="8" applyNumberFormat="1" applyFont="1" applyFill="1" applyBorder="1" applyAlignment="1">
      <alignment horizontal="center" vertical="center" wrapText="1"/>
    </xf>
    <xf numFmtId="2" fontId="18" fillId="4" borderId="107" xfId="8" applyNumberFormat="1" applyFont="1" applyFill="1" applyBorder="1" applyAlignment="1">
      <alignment horizontal="center" vertical="center" wrapText="1"/>
    </xf>
    <xf numFmtId="2" fontId="18" fillId="4" borderId="29" xfId="8" applyNumberFormat="1" applyFont="1" applyFill="1" applyBorder="1" applyAlignment="1">
      <alignment horizontal="center" vertical="center" wrapText="1"/>
    </xf>
    <xf numFmtId="2" fontId="38" fillId="4" borderId="19" xfId="8" applyNumberFormat="1" applyFont="1" applyFill="1" applyBorder="1" applyAlignment="1">
      <alignment horizontal="center" vertical="center" wrapText="1"/>
    </xf>
    <xf numFmtId="2" fontId="36" fillId="0" borderId="73" xfId="8" applyNumberFormat="1" applyFont="1" applyBorder="1" applyAlignment="1">
      <alignment horizontal="center" vertical="center" wrapText="1"/>
    </xf>
    <xf numFmtId="0" fontId="36" fillId="0" borderId="77" xfId="8" applyFont="1" applyBorder="1" applyAlignment="1">
      <alignment horizontal="center" vertical="center" wrapText="1"/>
    </xf>
    <xf numFmtId="2" fontId="36" fillId="0" borderId="62" xfId="8" applyNumberFormat="1" applyFont="1" applyBorder="1" applyAlignment="1">
      <alignment horizontal="center" vertical="center" wrapText="1"/>
    </xf>
    <xf numFmtId="2" fontId="18" fillId="4" borderId="61" xfId="8" applyNumberFormat="1" applyFont="1" applyFill="1" applyBorder="1" applyAlignment="1">
      <alignment horizontal="center" vertical="center" wrapText="1"/>
    </xf>
    <xf numFmtId="2" fontId="38" fillId="4" borderId="61" xfId="8" applyNumberFormat="1" applyFont="1" applyFill="1" applyBorder="1" applyAlignment="1">
      <alignment horizontal="center" vertical="center" wrapText="1"/>
    </xf>
    <xf numFmtId="0" fontId="53" fillId="0" borderId="27" xfId="8" applyFont="1" applyBorder="1" applyAlignment="1">
      <alignment horizontal="left" vertical="top" wrapText="1"/>
    </xf>
    <xf numFmtId="0" fontId="53" fillId="0" borderId="27" xfId="8" applyFont="1" applyBorder="1" applyAlignment="1">
      <alignment vertical="top" wrapText="1"/>
    </xf>
    <xf numFmtId="0" fontId="75" fillId="0" borderId="27" xfId="8" applyFont="1" applyBorder="1" applyAlignment="1">
      <alignment horizontal="center" vertical="center" wrapText="1"/>
    </xf>
    <xf numFmtId="0" fontId="38" fillId="4" borderId="77" xfId="8" applyFont="1" applyFill="1" applyBorder="1" applyAlignment="1">
      <alignment horizontal="justify" vertical="center" wrapText="1"/>
    </xf>
    <xf numFmtId="2" fontId="38" fillId="4" borderId="62" xfId="8" applyNumberFormat="1" applyFont="1" applyFill="1" applyBorder="1" applyAlignment="1">
      <alignment horizontal="center" vertical="center" wrapText="1"/>
    </xf>
    <xf numFmtId="0" fontId="38" fillId="4" borderId="60" xfId="8" applyFont="1" applyFill="1" applyBorder="1" applyAlignment="1">
      <alignment vertical="center" wrapText="1"/>
    </xf>
    <xf numFmtId="49" fontId="38" fillId="4" borderId="60" xfId="8" applyNumberFormat="1" applyFont="1" applyFill="1" applyBorder="1" applyAlignment="1">
      <alignment vertical="center" wrapText="1"/>
    </xf>
    <xf numFmtId="2" fontId="38" fillId="6" borderId="24" xfId="8" applyNumberFormat="1" applyFont="1" applyFill="1" applyBorder="1" applyAlignment="1">
      <alignment horizontal="center" vertical="center" wrapText="1"/>
    </xf>
    <xf numFmtId="2" fontId="38" fillId="6" borderId="44" xfId="8" applyNumberFormat="1" applyFont="1" applyFill="1" applyBorder="1" applyAlignment="1">
      <alignment horizontal="center" vertical="center" wrapText="1"/>
    </xf>
    <xf numFmtId="2" fontId="38" fillId="4" borderId="25" xfId="8" applyNumberFormat="1" applyFont="1" applyFill="1" applyBorder="1" applyAlignment="1">
      <alignment horizontal="center" vertical="center" wrapText="1"/>
    </xf>
    <xf numFmtId="2" fontId="38" fillId="4" borderId="73" xfId="8" applyNumberFormat="1" applyFont="1" applyFill="1" applyBorder="1" applyAlignment="1">
      <alignment horizontal="center" vertical="center" wrapText="1"/>
    </xf>
    <xf numFmtId="2" fontId="38" fillId="4" borderId="55" xfId="8" applyNumberFormat="1" applyFont="1" applyFill="1" applyBorder="1" applyAlignment="1">
      <alignment horizontal="center" vertical="center" wrapText="1"/>
    </xf>
    <xf numFmtId="2" fontId="36" fillId="0" borderId="61" xfId="8" applyNumberFormat="1" applyFont="1" applyBorder="1" applyAlignment="1">
      <alignment vertical="center" wrapText="1"/>
    </xf>
    <xf numFmtId="2" fontId="36" fillId="0" borderId="62" xfId="8" applyNumberFormat="1" applyFont="1" applyBorder="1" applyAlignment="1">
      <alignment vertical="center" wrapText="1"/>
    </xf>
    <xf numFmtId="2" fontId="36" fillId="0" borderId="24" xfId="8" applyNumberFormat="1" applyFont="1" applyBorder="1" applyAlignment="1">
      <alignment vertical="center" wrapText="1"/>
    </xf>
    <xf numFmtId="2" fontId="38" fillId="4" borderId="60" xfId="8" applyNumberFormat="1" applyFont="1" applyFill="1" applyBorder="1" applyAlignment="1">
      <alignment vertical="center" wrapText="1"/>
    </xf>
    <xf numFmtId="2" fontId="38" fillId="4" borderId="27" xfId="8" applyNumberFormat="1" applyFont="1" applyFill="1" applyBorder="1" applyAlignment="1">
      <alignment vertical="center" wrapText="1"/>
    </xf>
    <xf numFmtId="2" fontId="38" fillId="4" borderId="67" xfId="8" applyNumberFormat="1" applyFont="1" applyFill="1" applyBorder="1" applyAlignment="1">
      <alignment vertical="center" wrapText="1"/>
    </xf>
    <xf numFmtId="0" fontId="53" fillId="0" borderId="29" xfId="8" applyFont="1" applyBorder="1" applyAlignment="1">
      <alignment horizontal="center" vertical="top" wrapText="1"/>
    </xf>
    <xf numFmtId="0" fontId="36" fillId="0" borderId="49" xfId="8" applyFont="1" applyBorder="1" applyAlignment="1">
      <alignment vertical="center" wrapText="1"/>
    </xf>
    <xf numFmtId="0" fontId="36" fillId="0" borderId="64" xfId="8" applyFont="1" applyBorder="1" applyAlignment="1">
      <alignment horizontal="center" vertical="center" wrapText="1"/>
    </xf>
    <xf numFmtId="49" fontId="36" fillId="0" borderId="64" xfId="8" applyNumberFormat="1" applyFont="1" applyBorder="1" applyAlignment="1">
      <alignment horizontal="center" vertical="center" wrapText="1"/>
    </xf>
    <xf numFmtId="0" fontId="36" fillId="0" borderId="64" xfId="8" applyFont="1" applyBorder="1" applyAlignment="1">
      <alignment vertical="center" wrapText="1"/>
    </xf>
    <xf numFmtId="2" fontId="36" fillId="0" borderId="28" xfId="8" applyNumberFormat="1" applyFont="1" applyBorder="1" applyAlignment="1">
      <alignment vertical="center" wrapText="1"/>
    </xf>
    <xf numFmtId="0" fontId="53" fillId="0" borderId="61" xfId="8" applyFont="1" applyBorder="1" applyAlignment="1">
      <alignment vertical="center" wrapText="1"/>
    </xf>
    <xf numFmtId="2" fontId="36" fillId="0" borderId="40" xfId="8" applyNumberFormat="1" applyFont="1" applyBorder="1" applyAlignment="1">
      <alignment vertical="center" wrapText="1"/>
    </xf>
    <xf numFmtId="2" fontId="36" fillId="0" borderId="43" xfId="8" applyNumberFormat="1" applyFont="1" applyBorder="1" applyAlignment="1">
      <alignment vertical="center" wrapText="1"/>
    </xf>
    <xf numFmtId="2" fontId="36" fillId="0" borderId="45" xfId="8" applyNumberFormat="1" applyFont="1" applyBorder="1" applyAlignment="1">
      <alignment vertical="center" wrapText="1"/>
    </xf>
    <xf numFmtId="2" fontId="36" fillId="0" borderId="47" xfId="8" applyNumberFormat="1" applyFont="1" applyBorder="1" applyAlignment="1">
      <alignment vertical="center" wrapText="1"/>
    </xf>
    <xf numFmtId="49" fontId="41" fillId="0" borderId="64" xfId="8" applyNumberFormat="1" applyFont="1" applyBorder="1" applyAlignment="1">
      <alignment horizontal="center" vertical="center" wrapText="1"/>
    </xf>
    <xf numFmtId="0" fontId="41" fillId="0" borderId="64" xfId="8" applyFont="1" applyBorder="1" applyAlignment="1">
      <alignment horizontal="center" vertical="center" wrapText="1"/>
    </xf>
    <xf numFmtId="2" fontId="36" fillId="0" borderId="64" xfId="8" applyNumberFormat="1" applyFont="1" applyBorder="1" applyAlignment="1">
      <alignment vertical="center" wrapText="1"/>
    </xf>
    <xf numFmtId="2" fontId="36" fillId="0" borderId="65" xfId="8" applyNumberFormat="1" applyFont="1" applyBorder="1" applyAlignment="1">
      <alignment vertical="center" wrapText="1"/>
    </xf>
    <xf numFmtId="2" fontId="36" fillId="0" borderId="44" xfId="8" applyNumberFormat="1" applyFont="1" applyBorder="1" applyAlignment="1">
      <alignment vertical="center" wrapText="1"/>
    </xf>
    <xf numFmtId="2" fontId="73" fillId="4" borderId="27" xfId="8" applyNumberFormat="1" applyFont="1" applyFill="1" applyBorder="1" applyAlignment="1">
      <alignment horizontal="center" vertical="center" wrapText="1"/>
    </xf>
    <xf numFmtId="0" fontId="53" fillId="0" borderId="27" xfId="8" applyFont="1" applyBorder="1" applyAlignment="1">
      <alignment horizontal="justify" vertical="center" wrapText="1"/>
    </xf>
    <xf numFmtId="2" fontId="2" fillId="0" borderId="27" xfId="8" applyNumberFormat="1" applyFont="1" applyBorder="1" applyAlignment="1">
      <alignment horizontal="center" vertical="center" wrapText="1"/>
    </xf>
    <xf numFmtId="2" fontId="2" fillId="0" borderId="79" xfId="8" applyNumberFormat="1" applyFont="1" applyBorder="1" applyAlignment="1">
      <alignment horizontal="center" vertical="center" wrapText="1"/>
    </xf>
    <xf numFmtId="2" fontId="2" fillId="0" borderId="24" xfId="8" applyNumberFormat="1" applyFont="1" applyBorder="1" applyAlignment="1">
      <alignment horizontal="center" vertical="center" wrapText="1"/>
    </xf>
    <xf numFmtId="0" fontId="38" fillId="4" borderId="56" xfId="8" applyFont="1" applyFill="1" applyBorder="1" applyAlignment="1">
      <alignment horizontal="justify" vertical="top" wrapText="1"/>
    </xf>
    <xf numFmtId="0" fontId="38" fillId="4" borderId="27" xfId="8" applyFont="1" applyFill="1" applyBorder="1" applyAlignment="1">
      <alignment horizontal="justify" wrapText="1"/>
    </xf>
    <xf numFmtId="49" fontId="38" fillId="4" borderId="27" xfId="8" applyNumberFormat="1" applyFont="1" applyFill="1" applyBorder="1" applyAlignment="1">
      <alignment horizontal="justify" wrapText="1"/>
    </xf>
    <xf numFmtId="2" fontId="18" fillId="4" borderId="27" xfId="8" applyNumberFormat="1" applyFont="1" applyFill="1" applyBorder="1" applyAlignment="1">
      <alignment horizontal="center" vertical="center" wrapText="1"/>
    </xf>
    <xf numFmtId="2" fontId="73" fillId="4" borderId="17" xfId="8" applyNumberFormat="1" applyFont="1" applyFill="1" applyBorder="1" applyAlignment="1">
      <alignment horizontal="center" vertical="center" wrapText="1"/>
    </xf>
    <xf numFmtId="0" fontId="53" fillId="0" borderId="60" xfId="8" applyFont="1" applyBorder="1" applyAlignment="1">
      <alignment horizontal="justify" vertical="center" wrapText="1"/>
    </xf>
    <xf numFmtId="2" fontId="53" fillId="0" borderId="60" xfId="8" applyNumberFormat="1" applyFont="1" applyBorder="1" applyAlignment="1">
      <alignment horizontal="center" vertical="center" wrapText="1"/>
    </xf>
    <xf numFmtId="2" fontId="2" fillId="0" borderId="60" xfId="8" applyNumberFormat="1" applyFont="1" applyBorder="1" applyAlignment="1">
      <alignment horizontal="center" vertical="center" wrapText="1"/>
    </xf>
    <xf numFmtId="2" fontId="2" fillId="0" borderId="96" xfId="8" applyNumberFormat="1" applyFont="1" applyBorder="1" applyAlignment="1">
      <alignment horizontal="center" vertical="center" wrapText="1"/>
    </xf>
    <xf numFmtId="0" fontId="38" fillId="0" borderId="77" xfId="8" applyFont="1" applyBorder="1" applyAlignment="1">
      <alignment horizontal="justify" vertical="center" wrapText="1"/>
    </xf>
    <xf numFmtId="49" fontId="38" fillId="0" borderId="61" xfId="8" applyNumberFormat="1" applyFont="1" applyBorder="1" applyAlignment="1">
      <alignment horizontal="center" vertical="center" wrapText="1"/>
    </xf>
    <xf numFmtId="1" fontId="6" fillId="6" borderId="28" xfId="0" applyNumberFormat="1" applyFont="1" applyFill="1" applyBorder="1" applyAlignment="1">
      <alignment horizontal="center" vertical="center"/>
    </xf>
    <xf numFmtId="0" fontId="8" fillId="0" borderId="0" xfId="0" applyFont="1"/>
    <xf numFmtId="2" fontId="35" fillId="6" borderId="58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 applyAlignment="1">
      <alignment horizontal="justify" vertical="top" wrapText="1"/>
    </xf>
    <xf numFmtId="0" fontId="0" fillId="0" borderId="0" xfId="0" applyBorder="1"/>
    <xf numFmtId="2" fontId="38" fillId="0" borderId="61" xfId="8" applyNumberFormat="1" applyFont="1" applyBorder="1" applyAlignment="1">
      <alignment horizontal="center" wrapText="1"/>
    </xf>
    <xf numFmtId="2" fontId="73" fillId="0" borderId="61" xfId="8" applyNumberFormat="1" applyFont="1" applyBorder="1" applyAlignment="1">
      <alignment horizontal="center" wrapText="1"/>
    </xf>
    <xf numFmtId="2" fontId="73" fillId="0" borderId="62" xfId="8" applyNumberFormat="1" applyFont="1" applyBorder="1" applyAlignment="1">
      <alignment horizontal="center" wrapText="1"/>
    </xf>
    <xf numFmtId="2" fontId="2" fillId="0" borderId="17" xfId="8" applyNumberFormat="1" applyFont="1" applyBorder="1" applyAlignment="1">
      <alignment horizontal="center" vertical="center" wrapText="1"/>
    </xf>
    <xf numFmtId="2" fontId="2" fillId="0" borderId="44" xfId="8" applyNumberFormat="1" applyFont="1" applyBorder="1" applyAlignment="1">
      <alignment horizontal="center" vertical="center" wrapText="1"/>
    </xf>
    <xf numFmtId="2" fontId="2" fillId="0" borderId="20" xfId="8" applyNumberFormat="1" applyFont="1" applyBorder="1" applyAlignment="1">
      <alignment horizontal="center" vertical="center" wrapText="1"/>
    </xf>
    <xf numFmtId="0" fontId="70" fillId="0" borderId="0" xfId="8" applyBorder="1"/>
    <xf numFmtId="0" fontId="1" fillId="0" borderId="2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4" fillId="0" borderId="64" xfId="8" applyFont="1" applyFill="1" applyBorder="1" applyAlignment="1">
      <alignment horizontal="center" vertical="center" wrapText="1"/>
    </xf>
    <xf numFmtId="0" fontId="4" fillId="0" borderId="45" xfId="8" applyFont="1" applyFill="1" applyBorder="1" applyAlignment="1">
      <alignment horizontal="center" vertical="center" wrapText="1"/>
    </xf>
    <xf numFmtId="0" fontId="35" fillId="0" borderId="25" xfId="8" applyFont="1" applyFill="1" applyBorder="1" applyAlignment="1">
      <alignment horizontal="center" vertical="center" wrapText="1"/>
    </xf>
    <xf numFmtId="0" fontId="35" fillId="0" borderId="24" xfId="8" applyFont="1" applyFill="1" applyBorder="1" applyAlignment="1">
      <alignment horizontal="center" vertical="center" wrapText="1"/>
    </xf>
    <xf numFmtId="0" fontId="35" fillId="0" borderId="45" xfId="8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/>
    </xf>
    <xf numFmtId="2" fontId="6" fillId="7" borderId="78" xfId="0" applyNumberFormat="1" applyFont="1" applyFill="1" applyBorder="1" applyAlignment="1">
      <alignment horizontal="center" vertical="center"/>
    </xf>
    <xf numFmtId="2" fontId="10" fillId="0" borderId="61" xfId="0" applyNumberFormat="1" applyFont="1" applyBorder="1" applyAlignment="1">
      <alignment horizontal="center" vertical="center"/>
    </xf>
    <xf numFmtId="2" fontId="64" fillId="0" borderId="62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2" fontId="83" fillId="0" borderId="22" xfId="0" applyNumberFormat="1" applyFont="1" applyBorder="1" applyAlignment="1">
      <alignment horizontal="center" vertical="center" wrapText="1"/>
    </xf>
    <xf numFmtId="0" fontId="6" fillId="0" borderId="74" xfId="0" applyFont="1" applyBorder="1"/>
    <xf numFmtId="0" fontId="1" fillId="0" borderId="40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6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top" wrapText="1"/>
    </xf>
    <xf numFmtId="2" fontId="6" fillId="7" borderId="80" xfId="0" applyNumberFormat="1" applyFont="1" applyFill="1" applyBorder="1" applyAlignment="1">
      <alignment horizontal="center" vertical="center"/>
    </xf>
    <xf numFmtId="0" fontId="53" fillId="0" borderId="49" xfId="8" applyFont="1" applyBorder="1" applyAlignment="1">
      <alignment horizontal="center" vertical="center" wrapText="1"/>
    </xf>
    <xf numFmtId="0" fontId="53" fillId="0" borderId="64" xfId="8" applyFont="1" applyBorder="1" applyAlignment="1">
      <alignment horizontal="center" vertical="top" wrapText="1"/>
    </xf>
    <xf numFmtId="0" fontId="53" fillId="0" borderId="64" xfId="8" applyFont="1" applyBorder="1" applyAlignment="1">
      <alignment horizontal="center" vertical="center" wrapText="1"/>
    </xf>
    <xf numFmtId="0" fontId="53" fillId="0" borderId="60" xfId="8" applyFont="1" applyBorder="1" applyAlignment="1">
      <alignment horizontal="center" vertical="center" wrapText="1"/>
    </xf>
    <xf numFmtId="0" fontId="53" fillId="0" borderId="28" xfId="8" applyFont="1" applyBorder="1" applyAlignment="1">
      <alignment horizontal="center" vertical="center" wrapText="1"/>
    </xf>
    <xf numFmtId="0" fontId="53" fillId="0" borderId="27" xfId="8" applyFont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0" fontId="53" fillId="6" borderId="45" xfId="8" applyFont="1" applyFill="1" applyBorder="1" applyAlignment="1">
      <alignment horizontal="center" vertical="center" wrapText="1"/>
    </xf>
    <xf numFmtId="2" fontId="38" fillId="6" borderId="24" xfId="8" applyNumberFormat="1" applyFont="1" applyFill="1" applyBorder="1" applyAlignment="1">
      <alignment horizontal="center" vertical="center" wrapText="1"/>
    </xf>
    <xf numFmtId="2" fontId="38" fillId="6" borderId="44" xfId="8" applyNumberFormat="1" applyFont="1" applyFill="1" applyBorder="1" applyAlignment="1">
      <alignment horizontal="center" vertical="center" wrapText="1"/>
    </xf>
    <xf numFmtId="0" fontId="1" fillId="6" borderId="45" xfId="8" applyFont="1" applyFill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6" fillId="0" borderId="24" xfId="0" applyFont="1" applyBorder="1" applyAlignment="1">
      <alignment horizontal="justify" vertical="top" wrapText="1"/>
    </xf>
    <xf numFmtId="0" fontId="85" fillId="0" borderId="0" xfId="10" applyFont="1" applyBorder="1" applyAlignment="1" applyProtection="1"/>
    <xf numFmtId="0" fontId="84" fillId="0" borderId="0" xfId="10"/>
    <xf numFmtId="0" fontId="25" fillId="0" borderId="0" xfId="10" applyFont="1" applyBorder="1" applyAlignment="1" applyProtection="1"/>
    <xf numFmtId="0" fontId="86" fillId="0" borderId="0" xfId="10" applyFont="1" applyBorder="1" applyAlignment="1" applyProtection="1">
      <alignment horizontal="left"/>
    </xf>
    <xf numFmtId="165" fontId="86" fillId="0" borderId="0" xfId="10" applyNumberFormat="1" applyFont="1" applyBorder="1" applyAlignment="1" applyProtection="1">
      <alignment horizontal="center"/>
    </xf>
    <xf numFmtId="0" fontId="85" fillId="0" borderId="0" xfId="10" applyFont="1" applyBorder="1" applyAlignment="1" applyProtection="1">
      <alignment horizontal="left" vertical="top" wrapText="1"/>
    </xf>
    <xf numFmtId="0" fontId="85" fillId="0" borderId="0" xfId="10" applyFont="1" applyBorder="1" applyAlignment="1" applyProtection="1">
      <alignment wrapText="1"/>
    </xf>
    <xf numFmtId="49" fontId="87" fillId="0" borderId="24" xfId="10" applyNumberFormat="1" applyFont="1" applyBorder="1" applyAlignment="1" applyProtection="1">
      <alignment horizontal="center" vertical="center" wrapText="1"/>
    </xf>
    <xf numFmtId="49" fontId="25" fillId="0" borderId="70" xfId="10" applyNumberFormat="1" applyFont="1" applyBorder="1" applyAlignment="1" applyProtection="1">
      <alignment horizontal="center" vertical="center" wrapText="1"/>
    </xf>
    <xf numFmtId="4" fontId="25" fillId="0" borderId="70" xfId="10" applyNumberFormat="1" applyFont="1" applyBorder="1" applyAlignment="1" applyProtection="1">
      <alignment horizontal="right" vertical="center" wrapText="1"/>
    </xf>
    <xf numFmtId="49" fontId="26" fillId="0" borderId="71" xfId="10" applyNumberFormat="1" applyFont="1" applyBorder="1" applyAlignment="1" applyProtection="1">
      <alignment horizontal="center" vertical="center" wrapText="1"/>
    </xf>
    <xf numFmtId="49" fontId="26" fillId="0" borderId="72" xfId="10" applyNumberFormat="1" applyFont="1" applyBorder="1" applyAlignment="1" applyProtection="1">
      <alignment horizontal="center" vertical="center" wrapText="1"/>
    </xf>
    <xf numFmtId="4" fontId="26" fillId="0" borderId="72" xfId="10" applyNumberFormat="1" applyFont="1" applyBorder="1" applyAlignment="1" applyProtection="1">
      <alignment horizontal="right" vertical="center" wrapText="1"/>
    </xf>
    <xf numFmtId="49" fontId="26" fillId="0" borderId="71" xfId="10" applyNumberFormat="1" applyFont="1" applyBorder="1" applyAlignment="1" applyProtection="1">
      <alignment horizontal="center"/>
    </xf>
    <xf numFmtId="49" fontId="26" fillId="0" borderId="72" xfId="10" applyNumberFormat="1" applyFont="1" applyBorder="1" applyAlignment="1" applyProtection="1">
      <alignment horizontal="center"/>
    </xf>
    <xf numFmtId="4" fontId="26" fillId="0" borderId="72" xfId="10" applyNumberFormat="1" applyFont="1" applyBorder="1" applyAlignment="1" applyProtection="1">
      <alignment horizontal="right"/>
    </xf>
    <xf numFmtId="2" fontId="36" fillId="6" borderId="58" xfId="0" applyNumberFormat="1" applyFont="1" applyFill="1" applyBorder="1" applyAlignment="1">
      <alignment horizontal="center" vertical="center"/>
    </xf>
    <xf numFmtId="0" fontId="53" fillId="0" borderId="27" xfId="8" applyFont="1" applyBorder="1" applyAlignment="1">
      <alignment horizontal="center" vertical="center" wrapText="1"/>
    </xf>
    <xf numFmtId="0" fontId="89" fillId="0" borderId="0" xfId="11" applyFont="1" applyAlignment="1">
      <alignment wrapText="1"/>
    </xf>
    <xf numFmtId="0" fontId="89" fillId="0" borderId="0" xfId="11" applyFont="1" applyAlignment="1">
      <alignment horizontal="right" vertical="center"/>
    </xf>
    <xf numFmtId="0" fontId="88" fillId="0" borderId="0" xfId="11"/>
    <xf numFmtId="0" fontId="16" fillId="0" borderId="0" xfId="11" applyFont="1" applyAlignment="1">
      <alignment horizontal="center" vertical="center" wrapText="1"/>
    </xf>
    <xf numFmtId="0" fontId="90" fillId="0" borderId="0" xfId="11" applyFont="1" applyAlignment="1">
      <alignment horizontal="center" vertical="center" wrapText="1"/>
    </xf>
    <xf numFmtId="0" fontId="64" fillId="0" borderId="24" xfId="11" applyFont="1" applyBorder="1" applyAlignment="1">
      <alignment horizontal="center" vertical="center" wrapText="1"/>
    </xf>
    <xf numFmtId="0" fontId="64" fillId="0" borderId="18" xfId="11" applyFont="1" applyBorder="1" applyAlignment="1">
      <alignment horizontal="center" vertical="center" wrapText="1"/>
    </xf>
    <xf numFmtId="0" fontId="64" fillId="0" borderId="10" xfId="11" applyFont="1" applyBorder="1" applyAlignment="1">
      <alignment horizontal="center" vertical="center" wrapText="1"/>
    </xf>
    <xf numFmtId="0" fontId="90" fillId="0" borderId="24" xfId="11" applyFont="1" applyBorder="1" applyAlignment="1">
      <alignment vertical="center" wrapText="1"/>
    </xf>
    <xf numFmtId="49" fontId="90" fillId="0" borderId="24" xfId="11" applyNumberFormat="1" applyFont="1" applyBorder="1" applyAlignment="1">
      <alignment horizontal="center" vertical="center" wrapText="1"/>
    </xf>
    <xf numFmtId="0" fontId="90" fillId="0" borderId="24" xfId="11" applyFont="1" applyBorder="1" applyAlignment="1">
      <alignment horizontal="center" vertical="center" wrapText="1"/>
    </xf>
    <xf numFmtId="167" fontId="90" fillId="0" borderId="24" xfId="11" applyNumberFormat="1" applyFont="1" applyBorder="1" applyAlignment="1">
      <alignment horizontal="right" vertical="center" wrapText="1"/>
    </xf>
    <xf numFmtId="166" fontId="90" fillId="0" borderId="24" xfId="11" applyNumberFormat="1" applyFont="1" applyBorder="1" applyAlignment="1">
      <alignment vertical="center" wrapText="1"/>
    </xf>
    <xf numFmtId="166" fontId="91" fillId="0" borderId="24" xfId="11" applyNumberFormat="1" applyFont="1" applyBorder="1" applyAlignment="1">
      <alignment vertical="center" wrapText="1"/>
    </xf>
    <xf numFmtId="49" fontId="91" fillId="0" borderId="24" xfId="11" applyNumberFormat="1" applyFont="1" applyBorder="1" applyAlignment="1">
      <alignment horizontal="center" vertical="center" wrapText="1"/>
    </xf>
    <xf numFmtId="0" fontId="91" fillId="0" borderId="24" xfId="11" applyFont="1" applyBorder="1" applyAlignment="1">
      <alignment horizontal="center" vertical="center" wrapText="1"/>
    </xf>
    <xf numFmtId="167" fontId="91" fillId="0" borderId="24" xfId="11" applyNumberFormat="1" applyFont="1" applyBorder="1" applyAlignment="1">
      <alignment horizontal="right" vertical="center" wrapText="1"/>
    </xf>
    <xf numFmtId="0" fontId="91" fillId="0" borderId="24" xfId="11" applyFont="1" applyBorder="1" applyAlignment="1">
      <alignment vertical="center" wrapText="1"/>
    </xf>
    <xf numFmtId="0" fontId="90" fillId="4" borderId="24" xfId="11" applyFont="1" applyFill="1" applyBorder="1" applyAlignment="1">
      <alignment vertical="center" wrapText="1"/>
    </xf>
    <xf numFmtId="49" fontId="90" fillId="4" borderId="24" xfId="11" applyNumberFormat="1" applyFont="1" applyFill="1" applyBorder="1" applyAlignment="1">
      <alignment horizontal="center" vertical="center" wrapText="1"/>
    </xf>
    <xf numFmtId="0" fontId="90" fillId="4" borderId="24" xfId="11" applyFont="1" applyFill="1" applyBorder="1" applyAlignment="1">
      <alignment horizontal="center" vertical="center" wrapText="1"/>
    </xf>
    <xf numFmtId="167" fontId="90" fillId="4" borderId="24" xfId="11" applyNumberFormat="1" applyFont="1" applyFill="1" applyBorder="1" applyAlignment="1">
      <alignment horizontal="right" vertical="center" wrapText="1"/>
    </xf>
    <xf numFmtId="0" fontId="11" fillId="0" borderId="24" xfId="11" applyFont="1" applyBorder="1" applyAlignment="1">
      <alignment vertical="center" wrapText="1"/>
    </xf>
    <xf numFmtId="49" fontId="11" fillId="0" borderId="24" xfId="11" applyNumberFormat="1" applyFont="1" applyBorder="1" applyAlignment="1">
      <alignment horizontal="center" vertical="center" wrapText="1"/>
    </xf>
    <xf numFmtId="0" fontId="11" fillId="0" borderId="24" xfId="11" applyFont="1" applyBorder="1" applyAlignment="1">
      <alignment horizontal="center" vertical="center" wrapText="1"/>
    </xf>
    <xf numFmtId="167" fontId="11" fillId="0" borderId="24" xfId="11" applyNumberFormat="1" applyFont="1" applyBorder="1" applyAlignment="1">
      <alignment horizontal="right" vertical="center" wrapText="1"/>
    </xf>
    <xf numFmtId="0" fontId="92" fillId="0" borderId="0" xfId="8" applyFont="1"/>
    <xf numFmtId="0" fontId="53" fillId="0" borderId="31" xfId="8" applyFont="1" applyBorder="1" applyAlignment="1">
      <alignment horizontal="center" vertical="center" wrapText="1"/>
    </xf>
    <xf numFmtId="49" fontId="2" fillId="0" borderId="27" xfId="8" applyNumberFormat="1" applyFont="1" applyBorder="1" applyAlignment="1">
      <alignment horizontal="center" vertical="center" wrapText="1"/>
    </xf>
    <xf numFmtId="0" fontId="2" fillId="0" borderId="27" xfId="8" applyFont="1" applyBorder="1" applyAlignment="1">
      <alignment horizontal="center" vertical="center" wrapText="1"/>
    </xf>
    <xf numFmtId="0" fontId="1" fillId="6" borderId="27" xfId="8" applyFont="1" applyFill="1" applyBorder="1" applyAlignment="1">
      <alignment horizontal="center" vertical="center" wrapText="1"/>
    </xf>
    <xf numFmtId="0" fontId="36" fillId="0" borderId="25" xfId="8" applyFont="1" applyFill="1" applyBorder="1" applyAlignment="1">
      <alignment horizontal="center" vertical="center" wrapText="1"/>
    </xf>
    <xf numFmtId="0" fontId="36" fillId="0" borderId="24" xfId="8" applyFont="1" applyFill="1" applyBorder="1" applyAlignment="1">
      <alignment horizontal="center" vertical="center" wrapText="1"/>
    </xf>
    <xf numFmtId="0" fontId="36" fillId="0" borderId="45" xfId="8" applyFont="1" applyFill="1" applyBorder="1" applyAlignment="1">
      <alignment horizontal="center" vertical="center" wrapText="1"/>
    </xf>
    <xf numFmtId="0" fontId="53" fillId="0" borderId="64" xfId="8" applyFont="1" applyFill="1" applyBorder="1" applyAlignment="1">
      <alignment horizontal="center" vertical="center" wrapText="1"/>
    </xf>
    <xf numFmtId="0" fontId="53" fillId="0" borderId="45" xfId="8" applyFont="1" applyFill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14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0" fontId="6" fillId="0" borderId="24" xfId="0" applyFont="1" applyBorder="1" applyAlignment="1">
      <alignment horizontal="justify" vertical="top" wrapText="1"/>
    </xf>
    <xf numFmtId="0" fontId="14" fillId="0" borderId="28" xfId="0" applyFont="1" applyBorder="1" applyAlignment="1">
      <alignment horizontal="center"/>
    </xf>
    <xf numFmtId="0" fontId="85" fillId="0" borderId="0" xfId="10" applyFont="1" applyBorder="1" applyAlignment="1" applyProtection="1">
      <alignment horizontal="left" vertical="top" wrapText="1"/>
    </xf>
    <xf numFmtId="2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14" fontId="6" fillId="0" borderId="2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53" fillId="0" borderId="49" xfId="8" applyFont="1" applyBorder="1" applyAlignment="1">
      <alignment horizontal="center" vertical="center" wrapText="1"/>
    </xf>
    <xf numFmtId="0" fontId="53" fillId="0" borderId="64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49" fontId="94" fillId="0" borderId="28" xfId="0" applyNumberFormat="1" applyFont="1" applyBorder="1" applyAlignment="1" applyProtection="1">
      <alignment horizontal="center" wrapText="1"/>
    </xf>
    <xf numFmtId="0" fontId="3" fillId="0" borderId="28" xfId="0" applyFont="1" applyBorder="1" applyAlignment="1">
      <alignment horizontal="center" vertical="top" wrapText="1"/>
    </xf>
    <xf numFmtId="0" fontId="38" fillId="4" borderId="102" xfId="8" applyFont="1" applyFill="1" applyBorder="1" applyAlignment="1">
      <alignment horizontal="center" vertical="center" wrapText="1"/>
    </xf>
    <xf numFmtId="0" fontId="38" fillId="4" borderId="5" xfId="8" applyFont="1" applyFill="1" applyBorder="1" applyAlignment="1">
      <alignment horizontal="center" vertical="center" wrapText="1"/>
    </xf>
    <xf numFmtId="49" fontId="38" fillId="4" borderId="5" xfId="8" applyNumberFormat="1" applyFont="1" applyFill="1" applyBorder="1" applyAlignment="1">
      <alignment horizontal="center" vertical="center" wrapText="1"/>
    </xf>
    <xf numFmtId="2" fontId="18" fillId="4" borderId="5" xfId="8" applyNumberFormat="1" applyFont="1" applyFill="1" applyBorder="1" applyAlignment="1">
      <alignment horizontal="center" vertical="center" wrapText="1"/>
    </xf>
    <xf numFmtId="2" fontId="18" fillId="4" borderId="0" xfId="8" applyNumberFormat="1" applyFont="1" applyFill="1" applyBorder="1" applyAlignment="1">
      <alignment horizontal="center" vertical="center" wrapText="1"/>
    </xf>
    <xf numFmtId="2" fontId="53" fillId="4" borderId="27" xfId="8" applyNumberFormat="1" applyFont="1" applyFill="1" applyBorder="1" applyAlignment="1">
      <alignment horizontal="center" vertical="center" wrapText="1"/>
    </xf>
    <xf numFmtId="2" fontId="38" fillId="4" borderId="17" xfId="8" applyNumberFormat="1" applyFont="1" applyFill="1" applyBorder="1" applyAlignment="1">
      <alignment horizontal="center" vertical="center" wrapText="1"/>
    </xf>
    <xf numFmtId="0" fontId="38" fillId="4" borderId="15" xfId="8" applyFont="1" applyFill="1" applyBorder="1" applyAlignment="1">
      <alignment horizontal="justify" vertical="top" wrapText="1"/>
    </xf>
    <xf numFmtId="0" fontId="53" fillId="0" borderId="27" xfId="8" applyFont="1" applyBorder="1" applyAlignment="1">
      <alignment horizontal="center" wrapText="1"/>
    </xf>
    <xf numFmtId="0" fontId="53" fillId="0" borderId="24" xfId="8" applyFont="1" applyBorder="1" applyAlignment="1">
      <alignment horizontal="center" wrapText="1"/>
    </xf>
    <xf numFmtId="0" fontId="53" fillId="0" borderId="60" xfId="8" applyFont="1" applyBorder="1" applyAlignment="1">
      <alignment horizontal="center" wrapText="1"/>
    </xf>
    <xf numFmtId="4" fontId="26" fillId="10" borderId="113" xfId="10" applyNumberFormat="1" applyFont="1" applyFill="1" applyBorder="1" applyAlignment="1" applyProtection="1">
      <alignment horizontal="right"/>
    </xf>
    <xf numFmtId="4" fontId="26" fillId="0" borderId="114" xfId="10" applyNumberFormat="1" applyFont="1" applyBorder="1" applyAlignment="1" applyProtection="1">
      <alignment horizontal="right"/>
    </xf>
    <xf numFmtId="4" fontId="26" fillId="0" borderId="92" xfId="10" applyNumberFormat="1" applyFont="1" applyBorder="1" applyAlignment="1" applyProtection="1">
      <alignment horizontal="right"/>
    </xf>
    <xf numFmtId="4" fontId="26" fillId="10" borderId="91" xfId="10" applyNumberFormat="1" applyFont="1" applyFill="1" applyBorder="1" applyAlignment="1" applyProtection="1">
      <alignment horizontal="right"/>
    </xf>
    <xf numFmtId="4" fontId="26" fillId="10" borderId="85" xfId="10" applyNumberFormat="1" applyFont="1" applyFill="1" applyBorder="1" applyAlignment="1" applyProtection="1">
      <alignment horizontal="right" vertical="center" wrapText="1"/>
    </xf>
    <xf numFmtId="4" fontId="26" fillId="0" borderId="115" xfId="10" applyNumberFormat="1" applyFont="1" applyBorder="1" applyAlignment="1" applyProtection="1">
      <alignment horizontal="right" vertical="center" wrapText="1"/>
    </xf>
    <xf numFmtId="4" fontId="26" fillId="0" borderId="116" xfId="10" applyNumberFormat="1" applyFont="1" applyBorder="1" applyAlignment="1" applyProtection="1">
      <alignment horizontal="right" vertical="center" wrapText="1"/>
    </xf>
    <xf numFmtId="4" fontId="26" fillId="0" borderId="117" xfId="10" applyNumberFormat="1" applyFont="1" applyBorder="1" applyAlignment="1" applyProtection="1">
      <alignment horizontal="right" vertical="center" wrapText="1"/>
    </xf>
    <xf numFmtId="4" fontId="26" fillId="10" borderId="86" xfId="10" applyNumberFormat="1" applyFont="1" applyFill="1" applyBorder="1" applyAlignment="1" applyProtection="1">
      <alignment horizontal="right" vertical="center" wrapText="1"/>
    </xf>
    <xf numFmtId="49" fontId="26" fillId="0" borderId="115" xfId="10" applyNumberFormat="1" applyFont="1" applyBorder="1" applyAlignment="1" applyProtection="1">
      <alignment horizontal="center" vertical="center" wrapText="1"/>
    </xf>
    <xf numFmtId="49" fontId="26" fillId="0" borderId="116" xfId="10" applyNumberFormat="1" applyFont="1" applyBorder="1" applyAlignment="1" applyProtection="1">
      <alignment horizontal="center" vertical="center" wrapText="1"/>
    </xf>
    <xf numFmtId="49" fontId="26" fillId="0" borderId="118" xfId="10" applyNumberFormat="1" applyFont="1" applyBorder="1" applyAlignment="1" applyProtection="1">
      <alignment horizontal="center" vertical="center" wrapText="1"/>
    </xf>
    <xf numFmtId="4" fontId="26" fillId="0" borderId="119" xfId="10" applyNumberFormat="1" applyFont="1" applyBorder="1" applyAlignment="1" applyProtection="1">
      <alignment horizontal="right" vertical="center" wrapText="1"/>
    </xf>
    <xf numFmtId="4" fontId="26" fillId="0" borderId="120" xfId="10" applyNumberFormat="1" applyFont="1" applyBorder="1" applyAlignment="1" applyProtection="1">
      <alignment horizontal="right" vertical="center" wrapText="1"/>
    </xf>
    <xf numFmtId="49" fontId="26" fillId="0" borderId="119" xfId="10" applyNumberFormat="1" applyFont="1" applyBorder="1" applyAlignment="1" applyProtection="1">
      <alignment horizontal="center" vertical="center" wrapText="1"/>
    </xf>
    <xf numFmtId="4" fontId="25" fillId="10" borderId="121" xfId="10" applyNumberFormat="1" applyFont="1" applyFill="1" applyBorder="1" applyAlignment="1" applyProtection="1">
      <alignment horizontal="right" vertical="center" wrapText="1"/>
    </xf>
    <xf numFmtId="4" fontId="25" fillId="0" borderId="83" xfId="10" applyNumberFormat="1" applyFont="1" applyBorder="1" applyAlignment="1" applyProtection="1">
      <alignment horizontal="right" vertical="center" wrapText="1"/>
    </xf>
    <xf numFmtId="4" fontId="25" fillId="0" borderId="122" xfId="10" applyNumberFormat="1" applyFont="1" applyBorder="1" applyAlignment="1" applyProtection="1">
      <alignment horizontal="right" vertical="center" wrapText="1"/>
    </xf>
    <xf numFmtId="49" fontId="25" fillId="0" borderId="83" xfId="10" applyNumberFormat="1" applyFont="1" applyBorder="1" applyAlignment="1" applyProtection="1">
      <alignment horizontal="center" vertical="center" wrapText="1"/>
    </xf>
    <xf numFmtId="4" fontId="25" fillId="10" borderId="123" xfId="10" applyNumberFormat="1" applyFont="1" applyFill="1" applyBorder="1" applyAlignment="1" applyProtection="1">
      <alignment horizontal="right" vertical="center" wrapText="1"/>
    </xf>
    <xf numFmtId="4" fontId="25" fillId="10" borderId="124" xfId="10" applyNumberFormat="1" applyFont="1" applyFill="1" applyBorder="1" applyAlignment="1" applyProtection="1">
      <alignment horizontal="right" vertical="center" wrapText="1"/>
    </xf>
    <xf numFmtId="4" fontId="25" fillId="0" borderId="90" xfId="10" applyNumberFormat="1" applyFont="1" applyBorder="1" applyAlignment="1" applyProtection="1">
      <alignment horizontal="right" vertical="center" wrapText="1"/>
    </xf>
    <xf numFmtId="4" fontId="25" fillId="0" borderId="89" xfId="10" applyNumberFormat="1" applyFont="1" applyBorder="1" applyAlignment="1" applyProtection="1">
      <alignment horizontal="right" vertical="center" wrapText="1"/>
    </xf>
    <xf numFmtId="4" fontId="25" fillId="0" borderId="125" xfId="10" applyNumberFormat="1" applyFont="1" applyBorder="1" applyAlignment="1" applyProtection="1">
      <alignment horizontal="right" vertical="center" wrapText="1"/>
    </xf>
    <xf numFmtId="49" fontId="87" fillId="10" borderId="10" xfId="10" applyNumberFormat="1" applyFont="1" applyFill="1" applyBorder="1" applyAlignment="1" applyProtection="1">
      <alignment horizontal="center" vertical="center" wrapText="1"/>
    </xf>
    <xf numFmtId="49" fontId="87" fillId="0" borderId="80" xfId="10" applyNumberFormat="1" applyFont="1" applyBorder="1" applyAlignment="1" applyProtection="1">
      <alignment horizontal="center" vertical="center" wrapText="1"/>
    </xf>
    <xf numFmtId="49" fontId="87" fillId="0" borderId="61" xfId="10" applyNumberFormat="1" applyFont="1" applyBorder="1" applyAlignment="1" applyProtection="1">
      <alignment horizontal="center" vertical="center" wrapText="1"/>
    </xf>
    <xf numFmtId="49" fontId="87" fillId="0" borderId="77" xfId="10" applyNumberFormat="1" applyFont="1" applyBorder="1" applyAlignment="1" applyProtection="1">
      <alignment horizontal="center" vertical="center" wrapText="1"/>
    </xf>
    <xf numFmtId="0" fontId="14" fillId="0" borderId="24" xfId="0" applyFont="1" applyBorder="1" applyAlignment="1">
      <alignment horizontal="center" wrapText="1"/>
    </xf>
    <xf numFmtId="0" fontId="53" fillId="0" borderId="21" xfId="8" applyFont="1" applyBorder="1" applyAlignment="1">
      <alignment horizontal="center" wrapText="1"/>
    </xf>
    <xf numFmtId="2" fontId="53" fillId="0" borderId="104" xfId="8" applyNumberFormat="1" applyFont="1" applyBorder="1" applyAlignment="1">
      <alignment horizontal="center" vertical="center" wrapText="1"/>
    </xf>
    <xf numFmtId="2" fontId="53" fillId="0" borderId="57" xfId="8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/>
    </xf>
    <xf numFmtId="14" fontId="6" fillId="0" borderId="24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14" fontId="6" fillId="0" borderId="2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3" fillId="0" borderId="49" xfId="8" applyFont="1" applyBorder="1" applyAlignment="1">
      <alignment horizontal="center" vertical="center" wrapText="1"/>
    </xf>
    <xf numFmtId="0" fontId="53" fillId="0" borderId="64" xfId="8" applyFont="1" applyBorder="1" applyAlignment="1">
      <alignment horizontal="center" vertical="center" wrapText="1"/>
    </xf>
    <xf numFmtId="0" fontId="53" fillId="0" borderId="27" xfId="8" applyFont="1" applyBorder="1" applyAlignment="1">
      <alignment horizontal="center" vertical="center" wrapText="1"/>
    </xf>
    <xf numFmtId="0" fontId="53" fillId="0" borderId="60" xfId="8" applyFont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0" fontId="53" fillId="6" borderId="45" xfId="8" applyFont="1" applyFill="1" applyBorder="1" applyAlignment="1">
      <alignment horizontal="center" vertical="center" wrapText="1"/>
    </xf>
    <xf numFmtId="2" fontId="38" fillId="6" borderId="24" xfId="8" applyNumberFormat="1" applyFont="1" applyFill="1" applyBorder="1" applyAlignment="1">
      <alignment horizontal="center" vertical="center" wrapText="1"/>
    </xf>
    <xf numFmtId="2" fontId="38" fillId="6" borderId="44" xfId="8" applyNumberFormat="1" applyFont="1" applyFill="1" applyBorder="1" applyAlignment="1">
      <alignment horizontal="center" vertical="center" wrapText="1"/>
    </xf>
    <xf numFmtId="0" fontId="53" fillId="0" borderId="64" xfId="8" applyFont="1" applyBorder="1" applyAlignment="1">
      <alignment horizontal="center" vertical="top" wrapText="1"/>
    </xf>
    <xf numFmtId="0" fontId="53" fillId="0" borderId="28" xfId="8" applyFont="1" applyBorder="1" applyAlignment="1">
      <alignment horizontal="center" vertical="center" wrapText="1"/>
    </xf>
    <xf numFmtId="0" fontId="53" fillId="0" borderId="25" xfId="8" applyFont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top" wrapText="1"/>
    </xf>
    <xf numFmtId="0" fontId="14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5" fillId="0" borderId="0" xfId="10" applyFont="1" applyBorder="1" applyAlignment="1" applyProtection="1">
      <alignment horizontal="left" vertical="top" wrapText="1"/>
    </xf>
    <xf numFmtId="0" fontId="84" fillId="0" borderId="0" xfId="10" applyFont="1" applyBorder="1" applyAlignment="1" applyProtection="1">
      <alignment horizontal="left" vertical="top" wrapText="1"/>
    </xf>
    <xf numFmtId="0" fontId="24" fillId="4" borderId="38" xfId="1" applyFont="1" applyFill="1" applyBorder="1" applyAlignment="1" applyProtection="1">
      <alignment horizontal="center" wrapText="1"/>
    </xf>
    <xf numFmtId="0" fontId="50" fillId="0" borderId="0" xfId="1" applyFont="1" applyBorder="1" applyAlignment="1" applyProtection="1">
      <alignment horizontal="center"/>
    </xf>
    <xf numFmtId="0" fontId="23" fillId="0" borderId="0" xfId="1" applyFont="1" applyBorder="1" applyAlignment="1" applyProtection="1">
      <alignment horizontal="left"/>
    </xf>
    <xf numFmtId="0" fontId="23" fillId="0" borderId="0" xfId="1" applyFont="1" applyBorder="1" applyAlignment="1" applyProtection="1">
      <alignment horizontal="left" vertical="top" wrapText="1"/>
    </xf>
    <xf numFmtId="0" fontId="21" fillId="0" borderId="0" xfId="1" applyFont="1" applyBorder="1" applyAlignment="1" applyProtection="1">
      <alignment horizontal="left" vertical="top" wrapText="1"/>
    </xf>
    <xf numFmtId="49" fontId="25" fillId="0" borderId="22" xfId="1" applyNumberFormat="1" applyFont="1" applyBorder="1" applyAlignment="1" applyProtection="1">
      <alignment horizontal="center" vertical="center" wrapText="1"/>
    </xf>
    <xf numFmtId="49" fontId="25" fillId="0" borderId="23" xfId="1" applyNumberFormat="1" applyFont="1" applyBorder="1" applyAlignment="1" applyProtection="1">
      <alignment horizontal="center" vertical="center" wrapText="1"/>
    </xf>
    <xf numFmtId="49" fontId="25" fillId="0" borderId="18" xfId="1" applyNumberFormat="1" applyFont="1" applyBorder="1" applyAlignment="1" applyProtection="1">
      <alignment horizontal="center" vertical="center" wrapText="1"/>
    </xf>
    <xf numFmtId="0" fontId="24" fillId="4" borderId="41" xfId="1" applyFont="1" applyFill="1" applyBorder="1" applyAlignment="1" applyProtection="1">
      <alignment horizontal="center" wrapText="1"/>
    </xf>
    <xf numFmtId="0" fontId="24" fillId="4" borderId="82" xfId="1" applyFont="1" applyFill="1" applyBorder="1" applyAlignment="1" applyProtection="1">
      <alignment horizontal="center" wrapText="1"/>
    </xf>
    <xf numFmtId="0" fontId="24" fillId="8" borderId="22" xfId="1" applyFont="1" applyFill="1" applyBorder="1" applyAlignment="1" applyProtection="1">
      <alignment horizontal="center" wrapText="1"/>
    </xf>
    <xf numFmtId="0" fontId="24" fillId="8" borderId="23" xfId="1" applyFont="1" applyFill="1" applyBorder="1" applyAlignment="1" applyProtection="1">
      <alignment horizontal="center" wrapText="1"/>
    </xf>
    <xf numFmtId="0" fontId="24" fillId="8" borderId="18" xfId="1" applyFont="1" applyFill="1" applyBorder="1" applyAlignment="1" applyProtection="1">
      <alignment horizontal="center" wrapText="1"/>
    </xf>
    <xf numFmtId="0" fontId="46" fillId="0" borderId="0" xfId="5" applyFont="1" applyBorder="1" applyAlignment="1" applyProtection="1">
      <alignment horizontal="left"/>
    </xf>
    <xf numFmtId="0" fontId="46" fillId="0" borderId="0" xfId="5" applyFont="1" applyBorder="1" applyAlignment="1" applyProtection="1">
      <alignment horizontal="left" vertical="top" wrapText="1"/>
    </xf>
    <xf numFmtId="0" fontId="45" fillId="0" borderId="0" xfId="5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horizontal="left" vertical="top" wrapText="1"/>
    </xf>
    <xf numFmtId="0" fontId="27" fillId="0" borderId="0" xfId="2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horizontal="left"/>
    </xf>
    <xf numFmtId="166" fontId="23" fillId="0" borderId="0" xfId="2" applyNumberFormat="1" applyFont="1" applyBorder="1" applyAlignment="1" applyProtection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87" fillId="10" borderId="11" xfId="10" applyNumberFormat="1" applyFont="1" applyFill="1" applyBorder="1" applyAlignment="1" applyProtection="1">
      <alignment horizontal="center" vertical="center" wrapText="1"/>
    </xf>
    <xf numFmtId="49" fontId="87" fillId="10" borderId="20" xfId="10" applyNumberFormat="1" applyFont="1" applyFill="1" applyBorder="1" applyAlignment="1" applyProtection="1">
      <alignment horizontal="center" vertical="center" wrapText="1"/>
    </xf>
    <xf numFmtId="49" fontId="26" fillId="0" borderId="22" xfId="10" applyNumberFormat="1" applyFont="1" applyBorder="1" applyAlignment="1" applyProtection="1">
      <alignment horizontal="center"/>
    </xf>
    <xf numFmtId="49" fontId="26" fillId="0" borderId="23" xfId="10" applyNumberFormat="1" applyFont="1" applyBorder="1" applyAlignment="1" applyProtection="1">
      <alignment horizontal="center"/>
    </xf>
    <xf numFmtId="49" fontId="26" fillId="0" borderId="18" xfId="10" applyNumberFormat="1" applyFont="1" applyBorder="1" applyAlignment="1" applyProtection="1">
      <alignment horizontal="center"/>
    </xf>
    <xf numFmtId="0" fontId="86" fillId="0" borderId="0" xfId="10" applyFont="1" applyBorder="1" applyAlignment="1" applyProtection="1">
      <alignment horizontal="center"/>
    </xf>
    <xf numFmtId="0" fontId="85" fillId="0" borderId="0" xfId="10" applyFont="1" applyBorder="1" applyAlignment="1" applyProtection="1">
      <alignment horizontal="left" vertical="top" wrapText="1"/>
    </xf>
    <xf numFmtId="0" fontId="84" fillId="0" borderId="0" xfId="10" applyFont="1" applyBorder="1" applyAlignment="1" applyProtection="1">
      <alignment horizontal="left" vertical="top" wrapText="1"/>
    </xf>
    <xf numFmtId="0" fontId="24" fillId="0" borderId="23" xfId="10" applyFont="1" applyBorder="1" applyAlignment="1" applyProtection="1">
      <alignment horizontal="center" wrapText="1"/>
    </xf>
    <xf numFmtId="49" fontId="87" fillId="10" borderId="13" xfId="10" applyNumberFormat="1" applyFont="1" applyFill="1" applyBorder="1" applyAlignment="1" applyProtection="1">
      <alignment horizontal="center" vertical="center" wrapText="1"/>
    </xf>
    <xf numFmtId="0" fontId="90" fillId="0" borderId="0" xfId="11" applyFont="1" applyAlignment="1">
      <alignment horizontal="center" vertical="center" wrapText="1"/>
    </xf>
    <xf numFmtId="0" fontId="90" fillId="0" borderId="24" xfId="11" applyFont="1" applyBorder="1" applyAlignment="1">
      <alignment horizontal="center" vertical="center" wrapText="1"/>
    </xf>
    <xf numFmtId="0" fontId="90" fillId="0" borderId="68" xfId="11" applyFont="1" applyBorder="1" applyAlignment="1">
      <alignment horizontal="center" vertical="center" wrapText="1"/>
    </xf>
    <xf numFmtId="0" fontId="90" fillId="0" borderId="111" xfId="11" applyFont="1" applyBorder="1" applyAlignment="1">
      <alignment horizontal="center" vertical="center" wrapText="1"/>
    </xf>
    <xf numFmtId="0" fontId="90" fillId="0" borderId="37" xfId="11" applyFont="1" applyBorder="1" applyAlignment="1">
      <alignment horizontal="center" vertical="center" wrapText="1"/>
    </xf>
    <xf numFmtId="0" fontId="90" fillId="0" borderId="69" xfId="11" applyFont="1" applyBorder="1" applyAlignment="1">
      <alignment horizontal="center" vertical="center" wrapText="1"/>
    </xf>
    <xf numFmtId="0" fontId="90" fillId="0" borderId="51" xfId="11" applyFont="1" applyBorder="1" applyAlignment="1">
      <alignment horizontal="center" vertical="center" wrapText="1"/>
    </xf>
    <xf numFmtId="0" fontId="90" fillId="0" borderId="26" xfId="11" applyFont="1" applyBorder="1" applyAlignment="1">
      <alignment horizontal="center" vertical="center" wrapText="1"/>
    </xf>
    <xf numFmtId="0" fontId="90" fillId="0" borderId="28" xfId="11" applyFont="1" applyBorder="1" applyAlignment="1">
      <alignment horizontal="center" vertical="center" wrapText="1"/>
    </xf>
    <xf numFmtId="0" fontId="90" fillId="0" borderId="25" xfId="11" applyFont="1" applyBorder="1" applyAlignment="1">
      <alignment horizontal="center" vertical="center" wrapText="1"/>
    </xf>
    <xf numFmtId="0" fontId="90" fillId="0" borderId="65" xfId="11" applyFont="1" applyBorder="1" applyAlignment="1">
      <alignment horizontal="center" vertical="center" wrapText="1"/>
    </xf>
    <xf numFmtId="0" fontId="90" fillId="0" borderId="66" xfId="11" applyFont="1" applyBorder="1" applyAlignment="1">
      <alignment horizontal="center" vertical="center" wrapText="1"/>
    </xf>
    <xf numFmtId="0" fontId="90" fillId="0" borderId="11" xfId="11" applyFont="1" applyBorder="1" applyAlignment="1">
      <alignment horizontal="center" vertical="center" wrapText="1"/>
    </xf>
    <xf numFmtId="0" fontId="90" fillId="0" borderId="13" xfId="11" applyFont="1" applyBorder="1" applyAlignment="1">
      <alignment horizontal="center" vertical="center" wrapText="1"/>
    </xf>
    <xf numFmtId="0" fontId="85" fillId="0" borderId="0" xfId="10" applyFont="1" applyBorder="1" applyAlignment="1" applyProtection="1">
      <alignment horizontal="left"/>
    </xf>
    <xf numFmtId="166" fontId="85" fillId="0" borderId="0" xfId="10" applyNumberFormat="1" applyFont="1" applyBorder="1" applyAlignment="1" applyProtection="1">
      <alignment horizontal="left" vertical="top" wrapText="1"/>
    </xf>
    <xf numFmtId="0" fontId="79" fillId="0" borderId="0" xfId="9" applyFont="1" applyBorder="1" applyAlignment="1" applyProtection="1">
      <alignment horizontal="left"/>
    </xf>
    <xf numFmtId="0" fontId="79" fillId="0" borderId="0" xfId="9" applyFont="1" applyBorder="1" applyAlignment="1" applyProtection="1">
      <alignment horizontal="left" vertical="top" wrapText="1"/>
    </xf>
    <xf numFmtId="0" fontId="78" fillId="0" borderId="0" xfId="9" applyFont="1" applyBorder="1" applyAlignment="1" applyProtection="1">
      <alignment horizontal="left" vertical="top" wrapText="1"/>
    </xf>
    <xf numFmtId="0" fontId="67" fillId="0" borderId="0" xfId="7" applyFont="1" applyBorder="1" applyAlignment="1" applyProtection="1">
      <alignment horizontal="left"/>
    </xf>
    <xf numFmtId="0" fontId="67" fillId="0" borderId="0" xfId="7" applyFont="1" applyBorder="1" applyAlignment="1" applyProtection="1">
      <alignment horizontal="left" vertical="top" wrapText="1"/>
    </xf>
    <xf numFmtId="0" fontId="66" fillId="0" borderId="0" xfId="7" applyFont="1" applyBorder="1" applyAlignment="1" applyProtection="1">
      <alignment horizontal="left" vertical="top" wrapText="1"/>
    </xf>
    <xf numFmtId="0" fontId="60" fillId="0" borderId="0" xfId="6" applyFont="1" applyBorder="1" applyAlignment="1" applyProtection="1">
      <alignment horizontal="left"/>
    </xf>
    <xf numFmtId="0" fontId="60" fillId="0" borderId="0" xfId="6" applyFont="1" applyBorder="1" applyAlignment="1" applyProtection="1">
      <alignment horizontal="left" vertical="top" wrapText="1"/>
    </xf>
    <xf numFmtId="0" fontId="59" fillId="0" borderId="0" xfId="6" applyFont="1" applyBorder="1" applyAlignment="1" applyProtection="1">
      <alignment horizontal="left" vertical="top" wrapText="1"/>
    </xf>
    <xf numFmtId="166" fontId="60" fillId="0" borderId="0" xfId="6" applyNumberFormat="1" applyFont="1" applyBorder="1" applyAlignment="1" applyProtection="1">
      <alignment horizontal="left" vertical="top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justify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 vertical="justify"/>
    </xf>
    <xf numFmtId="0" fontId="20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14" fontId="6" fillId="0" borderId="68" xfId="0" applyNumberFormat="1" applyFont="1" applyBorder="1" applyAlignment="1">
      <alignment horizontal="center" vertical="center"/>
    </xf>
    <xf numFmtId="14" fontId="6" fillId="0" borderId="69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6" fillId="0" borderId="59" xfId="0" applyNumberFormat="1" applyFont="1" applyBorder="1" applyAlignment="1">
      <alignment horizontal="center" vertical="center"/>
    </xf>
    <xf numFmtId="2" fontId="6" fillId="0" borderId="81" xfId="0" applyNumberFormat="1" applyFont="1" applyBorder="1" applyAlignment="1">
      <alignment horizontal="center" vertical="center"/>
    </xf>
    <xf numFmtId="2" fontId="6" fillId="0" borderId="73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2" fontId="6" fillId="0" borderId="58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justify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82" fillId="0" borderId="22" xfId="0" applyFont="1" applyBorder="1" applyAlignment="1">
      <alignment horizontal="center" wrapText="1"/>
    </xf>
    <xf numFmtId="0" fontId="82" fillId="0" borderId="23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17" fillId="7" borderId="22" xfId="0" applyFont="1" applyFill="1" applyBorder="1" applyAlignment="1">
      <alignment horizontal="center" vertical="top" wrapText="1"/>
    </xf>
    <xf numFmtId="0" fontId="17" fillId="7" borderId="23" xfId="0" applyFont="1" applyFill="1" applyBorder="1" applyAlignment="1">
      <alignment horizontal="center" vertical="top" wrapText="1"/>
    </xf>
    <xf numFmtId="0" fontId="17" fillId="7" borderId="18" xfId="0" applyFont="1" applyFill="1" applyBorder="1" applyAlignment="1">
      <alignment horizontal="center" vertical="top" wrapText="1"/>
    </xf>
    <xf numFmtId="0" fontId="17" fillId="7" borderId="77" xfId="0" applyFont="1" applyFill="1" applyBorder="1" applyAlignment="1">
      <alignment horizontal="center" vertical="center" wrapText="1"/>
    </xf>
    <xf numFmtId="0" fontId="17" fillId="7" borderId="6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distributed"/>
    </xf>
    <xf numFmtId="0" fontId="1" fillId="0" borderId="28" xfId="0" applyFont="1" applyBorder="1" applyAlignment="1">
      <alignment horizontal="center" vertical="distributed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2" fillId="0" borderId="1" xfId="8" applyFont="1" applyBorder="1" applyAlignment="1">
      <alignment horizontal="center" vertical="top" wrapText="1"/>
    </xf>
    <xf numFmtId="0" fontId="2" fillId="0" borderId="2" xfId="8" applyFont="1" applyBorder="1" applyAlignment="1">
      <alignment horizontal="center" vertical="top" wrapText="1"/>
    </xf>
    <xf numFmtId="0" fontId="33" fillId="0" borderId="14" xfId="8" applyFont="1" applyBorder="1" applyAlignment="1">
      <alignment horizontal="center" vertical="center" wrapText="1"/>
    </xf>
    <xf numFmtId="0" fontId="33" fillId="0" borderId="102" xfId="8" applyFont="1" applyBorder="1" applyAlignment="1">
      <alignment horizontal="center" vertical="center" wrapText="1"/>
    </xf>
    <xf numFmtId="0" fontId="33" fillId="0" borderId="106" xfId="8" applyFont="1" applyBorder="1" applyAlignment="1">
      <alignment horizontal="center" vertical="center" wrapText="1"/>
    </xf>
    <xf numFmtId="0" fontId="33" fillId="0" borderId="108" xfId="8" applyFont="1" applyBorder="1" applyAlignment="1">
      <alignment horizontal="center" vertical="center" wrapText="1"/>
    </xf>
    <xf numFmtId="0" fontId="33" fillId="0" borderId="32" xfId="8" applyFont="1" applyBorder="1" applyAlignment="1">
      <alignment horizontal="center" vertical="center" wrapText="1"/>
    </xf>
    <xf numFmtId="0" fontId="33" fillId="0" borderId="109" xfId="8" applyFont="1" applyBorder="1" applyAlignment="1">
      <alignment horizontal="center" vertical="center" wrapText="1"/>
    </xf>
    <xf numFmtId="0" fontId="53" fillId="0" borderId="1" xfId="8" applyFont="1" applyBorder="1" applyAlignment="1">
      <alignment horizontal="center" vertical="center" wrapText="1"/>
    </xf>
    <xf numFmtId="0" fontId="53" fillId="0" borderId="2" xfId="8" applyFont="1" applyBorder="1" applyAlignment="1">
      <alignment horizontal="center" vertical="center" wrapText="1"/>
    </xf>
    <xf numFmtId="0" fontId="53" fillId="0" borderId="8" xfId="8" applyFont="1" applyBorder="1" applyAlignment="1">
      <alignment horizontal="center" vertical="center" wrapText="1"/>
    </xf>
    <xf numFmtId="0" fontId="53" fillId="0" borderId="7" xfId="8" applyFont="1" applyBorder="1" applyAlignment="1">
      <alignment horizontal="center" vertical="center" wrapText="1"/>
    </xf>
    <xf numFmtId="0" fontId="53" fillId="0" borderId="4" xfId="8" applyFont="1" applyBorder="1" applyAlignment="1">
      <alignment horizontal="center" vertical="center" wrapText="1"/>
    </xf>
    <xf numFmtId="49" fontId="53" fillId="0" borderId="1" xfId="8" applyNumberFormat="1" applyFont="1" applyBorder="1" applyAlignment="1">
      <alignment horizontal="center" vertical="center" wrapText="1"/>
    </xf>
    <xf numFmtId="49" fontId="53" fillId="0" borderId="2" xfId="8" applyNumberFormat="1" applyFont="1" applyBorder="1" applyAlignment="1">
      <alignment horizontal="center" vertical="center" wrapText="1"/>
    </xf>
    <xf numFmtId="0" fontId="53" fillId="0" borderId="49" xfId="8" applyFont="1" applyBorder="1" applyAlignment="1">
      <alignment horizontal="center" vertical="center" wrapText="1"/>
    </xf>
    <xf numFmtId="0" fontId="53" fillId="0" borderId="50" xfId="8" applyFont="1" applyBorder="1" applyAlignment="1">
      <alignment horizontal="center" vertical="center" wrapText="1"/>
    </xf>
    <xf numFmtId="0" fontId="53" fillId="0" borderId="99" xfId="8" applyFont="1" applyBorder="1" applyAlignment="1">
      <alignment horizontal="center" vertical="top" wrapText="1"/>
    </xf>
    <xf numFmtId="0" fontId="53" fillId="0" borderId="96" xfId="8" applyFont="1" applyBorder="1" applyAlignment="1">
      <alignment horizontal="center" vertical="top" wrapText="1"/>
    </xf>
    <xf numFmtId="0" fontId="53" fillId="0" borderId="64" xfId="8" applyFont="1" applyBorder="1" applyAlignment="1">
      <alignment horizontal="center" vertical="top" wrapText="1"/>
    </xf>
    <xf numFmtId="0" fontId="53" fillId="0" borderId="60" xfId="8" applyFont="1" applyBorder="1" applyAlignment="1">
      <alignment horizontal="center" vertical="top" wrapText="1"/>
    </xf>
    <xf numFmtId="0" fontId="53" fillId="0" borderId="74" xfId="8" applyFont="1" applyBorder="1" applyAlignment="1">
      <alignment horizontal="center" vertical="center" wrapText="1"/>
    </xf>
    <xf numFmtId="0" fontId="53" fillId="0" borderId="48" xfId="8" applyFont="1" applyBorder="1" applyAlignment="1">
      <alignment horizontal="center" vertical="center" wrapText="1"/>
    </xf>
    <xf numFmtId="0" fontId="53" fillId="0" borderId="104" xfId="8" applyFont="1" applyBorder="1" applyAlignment="1">
      <alignment vertical="top" wrapText="1"/>
    </xf>
    <xf numFmtId="0" fontId="53" fillId="0" borderId="57" xfId="8" applyFont="1" applyBorder="1" applyAlignment="1">
      <alignment vertical="top" wrapText="1"/>
    </xf>
    <xf numFmtId="0" fontId="77" fillId="4" borderId="59" xfId="8" applyFont="1" applyFill="1" applyBorder="1" applyAlignment="1">
      <alignment horizontal="center" vertical="center" wrapText="1"/>
    </xf>
    <xf numFmtId="0" fontId="77" fillId="4" borderId="63" xfId="8" applyFont="1" applyFill="1" applyBorder="1" applyAlignment="1">
      <alignment horizontal="center" vertical="center" wrapText="1"/>
    </xf>
    <xf numFmtId="0" fontId="33" fillId="4" borderId="73" xfId="8" applyFont="1" applyFill="1" applyBorder="1" applyAlignment="1">
      <alignment horizontal="center" vertical="center" wrapText="1"/>
    </xf>
    <xf numFmtId="0" fontId="33" fillId="4" borderId="81" xfId="8" applyFont="1" applyFill="1" applyBorder="1" applyAlignment="1">
      <alignment horizontal="center" vertical="center" wrapText="1"/>
    </xf>
    <xf numFmtId="0" fontId="53" fillId="0" borderId="104" xfId="8" applyFont="1" applyBorder="1" applyAlignment="1">
      <alignment horizontal="justify" vertical="top" wrapText="1"/>
    </xf>
    <xf numFmtId="0" fontId="53" fillId="0" borderId="57" xfId="8" applyFont="1" applyBorder="1" applyAlignment="1">
      <alignment horizontal="justify" vertical="top" wrapText="1"/>
    </xf>
    <xf numFmtId="0" fontId="53" fillId="0" borderId="64" xfId="8" applyFont="1" applyBorder="1" applyAlignment="1">
      <alignment horizontal="center" vertical="center" wrapText="1"/>
    </xf>
    <xf numFmtId="0" fontId="53" fillId="0" borderId="60" xfId="8" applyFont="1" applyBorder="1" applyAlignment="1">
      <alignment horizontal="center" vertical="center" wrapText="1"/>
    </xf>
    <xf numFmtId="0" fontId="53" fillId="0" borderId="56" xfId="8" applyFont="1" applyBorder="1" applyAlignment="1">
      <alignment horizontal="center" vertical="center" wrapText="1"/>
    </xf>
    <xf numFmtId="0" fontId="53" fillId="0" borderId="27" xfId="8" applyFont="1" applyBorder="1" applyAlignment="1">
      <alignment horizontal="center" vertical="top" wrapText="1"/>
    </xf>
    <xf numFmtId="0" fontId="77" fillId="4" borderId="102" xfId="8" applyFont="1" applyFill="1" applyBorder="1" applyAlignment="1">
      <alignment horizontal="center" vertical="center" wrapText="1"/>
    </xf>
    <xf numFmtId="0" fontId="74" fillId="4" borderId="112" xfId="8" applyFont="1" applyFill="1" applyBorder="1" applyAlignment="1">
      <alignment horizontal="center" vertical="center" wrapText="1"/>
    </xf>
    <xf numFmtId="0" fontId="74" fillId="4" borderId="110" xfId="8" applyFont="1" applyFill="1" applyBorder="1" applyAlignment="1">
      <alignment horizontal="center" vertical="center" wrapText="1"/>
    </xf>
    <xf numFmtId="0" fontId="53" fillId="0" borderId="63" xfId="8" applyFont="1" applyBorder="1" applyAlignment="1">
      <alignment horizontal="center" vertical="center" wrapText="1"/>
    </xf>
    <xf numFmtId="0" fontId="53" fillId="0" borderId="28" xfId="8" applyFont="1" applyBorder="1" applyAlignment="1">
      <alignment horizontal="center" vertical="center" wrapText="1"/>
    </xf>
    <xf numFmtId="0" fontId="53" fillId="0" borderId="27" xfId="8" applyFont="1" applyBorder="1" applyAlignment="1">
      <alignment horizontal="center" vertical="center" wrapText="1"/>
    </xf>
    <xf numFmtId="0" fontId="53" fillId="0" borderId="25" xfId="8" applyFont="1" applyBorder="1" applyAlignment="1">
      <alignment horizontal="center" vertical="center" wrapText="1"/>
    </xf>
    <xf numFmtId="0" fontId="77" fillId="4" borderId="74" xfId="8" applyFont="1" applyFill="1" applyBorder="1" applyAlignment="1">
      <alignment horizontal="center" vertical="center" wrapText="1"/>
    </xf>
    <xf numFmtId="0" fontId="74" fillId="4" borderId="104" xfId="8" applyFont="1" applyFill="1" applyBorder="1" applyAlignment="1">
      <alignment horizontal="center" vertical="center" wrapText="1"/>
    </xf>
    <xf numFmtId="0" fontId="74" fillId="4" borderId="68" xfId="8" applyFont="1" applyFill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top" wrapText="1"/>
    </xf>
    <xf numFmtId="0" fontId="53" fillId="0" borderId="45" xfId="8" applyFont="1" applyBorder="1" applyAlignment="1">
      <alignment horizontal="center" vertical="top" wrapText="1"/>
    </xf>
    <xf numFmtId="0" fontId="77" fillId="4" borderId="14" xfId="8" applyFont="1" applyFill="1" applyBorder="1" applyAlignment="1">
      <alignment horizontal="center" vertical="center" wrapText="1"/>
    </xf>
    <xf numFmtId="0" fontId="76" fillId="4" borderId="108" xfId="8" applyFont="1" applyFill="1" applyBorder="1" applyAlignment="1">
      <alignment horizontal="center" vertical="center" wrapText="1"/>
    </xf>
    <xf numFmtId="0" fontId="76" fillId="4" borderId="32" xfId="8" applyFont="1" applyFill="1" applyBorder="1" applyAlignment="1">
      <alignment horizontal="center" vertical="center" wrapText="1"/>
    </xf>
    <xf numFmtId="0" fontId="53" fillId="6" borderId="25" xfId="8" applyFont="1" applyFill="1" applyBorder="1" applyAlignment="1">
      <alignment horizontal="justify" vertical="top" wrapText="1"/>
    </xf>
    <xf numFmtId="0" fontId="53" fillId="6" borderId="24" xfId="8" applyFont="1" applyFill="1" applyBorder="1" applyAlignment="1">
      <alignment horizontal="justify" vertical="top" wrapText="1"/>
    </xf>
    <xf numFmtId="0" fontId="53" fillId="6" borderId="45" xfId="8" applyFont="1" applyFill="1" applyBorder="1" applyAlignment="1">
      <alignment horizontal="justify" vertical="top" wrapText="1"/>
    </xf>
    <xf numFmtId="0" fontId="53" fillId="6" borderId="25" xfId="8" applyFont="1" applyFill="1" applyBorder="1" applyAlignment="1">
      <alignment horizontal="center" vertical="center" wrapText="1"/>
    </xf>
    <xf numFmtId="0" fontId="53" fillId="6" borderId="24" xfId="8" applyFont="1" applyFill="1" applyBorder="1" applyAlignment="1">
      <alignment horizontal="center" vertical="center" wrapText="1"/>
    </xf>
    <xf numFmtId="0" fontId="53" fillId="0" borderId="68" xfId="8" applyFont="1" applyBorder="1" applyAlignment="1">
      <alignment vertical="center" wrapText="1"/>
    </xf>
    <xf numFmtId="0" fontId="53" fillId="0" borderId="96" xfId="8" applyFont="1" applyBorder="1" applyAlignment="1">
      <alignment vertical="center" wrapText="1"/>
    </xf>
    <xf numFmtId="0" fontId="53" fillId="6" borderId="24" xfId="8" applyFont="1" applyFill="1" applyBorder="1" applyAlignment="1">
      <alignment vertical="center" wrapText="1"/>
    </xf>
    <xf numFmtId="0" fontId="53" fillId="6" borderId="45" xfId="8" applyFont="1" applyFill="1" applyBorder="1" applyAlignment="1">
      <alignment vertical="center" wrapText="1"/>
    </xf>
    <xf numFmtId="49" fontId="2" fillId="6" borderId="24" xfId="8" applyNumberFormat="1" applyFont="1" applyFill="1" applyBorder="1" applyAlignment="1">
      <alignment vertical="center" wrapText="1"/>
    </xf>
    <xf numFmtId="49" fontId="2" fillId="6" borderId="45" xfId="8" applyNumberFormat="1" applyFont="1" applyFill="1" applyBorder="1" applyAlignment="1">
      <alignment vertical="center" wrapText="1"/>
    </xf>
    <xf numFmtId="0" fontId="2" fillId="6" borderId="24" xfId="8" applyFont="1" applyFill="1" applyBorder="1" applyAlignment="1">
      <alignment vertical="center" wrapText="1"/>
    </xf>
    <xf numFmtId="0" fontId="2" fillId="6" borderId="45" xfId="8" applyFont="1" applyFill="1" applyBorder="1" applyAlignment="1">
      <alignment vertical="center" wrapText="1"/>
    </xf>
    <xf numFmtId="0" fontId="53" fillId="6" borderId="45" xfId="8" applyFont="1" applyFill="1" applyBorder="1" applyAlignment="1">
      <alignment horizontal="center" vertical="center" wrapText="1"/>
    </xf>
    <xf numFmtId="49" fontId="53" fillId="6" borderId="25" xfId="8" applyNumberFormat="1" applyFont="1" applyFill="1" applyBorder="1" applyAlignment="1">
      <alignment horizontal="center" vertical="center" wrapText="1"/>
    </xf>
    <xf numFmtId="49" fontId="53" fillId="6" borderId="24" xfId="8" applyNumberFormat="1" applyFont="1" applyFill="1" applyBorder="1" applyAlignment="1">
      <alignment horizontal="center" vertical="center" wrapText="1"/>
    </xf>
    <xf numFmtId="2" fontId="38" fillId="6" borderId="24" xfId="8" applyNumberFormat="1" applyFont="1" applyFill="1" applyBorder="1" applyAlignment="1">
      <alignment horizontal="center" vertical="center" wrapText="1"/>
    </xf>
    <xf numFmtId="2" fontId="38" fillId="6" borderId="45" xfId="8" applyNumberFormat="1" applyFont="1" applyFill="1" applyBorder="1" applyAlignment="1">
      <alignment horizontal="center" vertical="center" wrapText="1"/>
    </xf>
    <xf numFmtId="2" fontId="38" fillId="6" borderId="44" xfId="8" applyNumberFormat="1" applyFont="1" applyFill="1" applyBorder="1" applyAlignment="1">
      <alignment horizontal="center" vertical="center" wrapText="1"/>
    </xf>
    <xf numFmtId="2" fontId="38" fillId="6" borderId="47" xfId="8" applyNumberFormat="1" applyFont="1" applyFill="1" applyBorder="1" applyAlignment="1">
      <alignment horizontal="center" vertical="center" wrapText="1"/>
    </xf>
    <xf numFmtId="0" fontId="77" fillId="4" borderId="56" xfId="8" applyFont="1" applyFill="1" applyBorder="1" applyAlignment="1">
      <alignment horizontal="center" vertical="center" wrapText="1"/>
    </xf>
    <xf numFmtId="0" fontId="76" fillId="4" borderId="67" xfId="8" applyFont="1" applyFill="1" applyBorder="1" applyAlignment="1">
      <alignment horizontal="center" vertical="center" wrapText="1"/>
    </xf>
    <xf numFmtId="0" fontId="53" fillId="0" borderId="40" xfId="8" applyFont="1" applyBorder="1" applyAlignment="1">
      <alignment horizontal="center" vertical="center" wrapText="1"/>
    </xf>
    <xf numFmtId="0" fontId="53" fillId="0" borderId="45" xfId="8" applyFont="1" applyBorder="1" applyAlignment="1">
      <alignment horizontal="center" vertical="center" wrapText="1"/>
    </xf>
    <xf numFmtId="0" fontId="71" fillId="0" borderId="0" xfId="8" applyFont="1" applyBorder="1" applyAlignment="1">
      <alignment horizontal="justify" wrapText="1"/>
    </xf>
    <xf numFmtId="0" fontId="36" fillId="0" borderId="0" xfId="8" applyFont="1" applyBorder="1" applyAlignment="1">
      <alignment wrapText="1"/>
    </xf>
    <xf numFmtId="0" fontId="74" fillId="4" borderId="105" xfId="8" applyFont="1" applyFill="1" applyBorder="1" applyAlignment="1">
      <alignment horizontal="center" vertical="center" wrapText="1"/>
    </xf>
    <xf numFmtId="0" fontId="71" fillId="0" borderId="32" xfId="8" applyFont="1" applyBorder="1" applyAlignment="1">
      <alignment horizontal="justify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" fillId="6" borderId="24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0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16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" fontId="7" fillId="7" borderId="12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justify"/>
    </xf>
    <xf numFmtId="0" fontId="19" fillId="0" borderId="12" xfId="0" applyFont="1" applyBorder="1" applyAlignment="1">
      <alignment horizontal="center" vertical="justify"/>
    </xf>
    <xf numFmtId="0" fontId="19" fillId="0" borderId="13" xfId="0" applyFont="1" applyBorder="1" applyAlignment="1">
      <alignment horizontal="center" vertical="justify"/>
    </xf>
    <xf numFmtId="0" fontId="7" fillId="7" borderId="1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 wrapText="1"/>
    </xf>
    <xf numFmtId="0" fontId="7" fillId="7" borderId="11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top" wrapText="1"/>
    </xf>
    <xf numFmtId="0" fontId="5" fillId="7" borderId="75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  <xf numFmtId="0" fontId="5" fillId="7" borderId="76" xfId="0" applyFont="1" applyFill="1" applyBorder="1" applyAlignment="1">
      <alignment horizontal="center" vertical="top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7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justify" vertical="top" wrapText="1"/>
    </xf>
    <xf numFmtId="0" fontId="28" fillId="7" borderId="11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/>
    </xf>
    <xf numFmtId="0" fontId="5" fillId="0" borderId="24" xfId="0" applyFont="1" applyBorder="1" applyAlignment="1">
      <alignment horizontal="justify" vertical="top" wrapText="1"/>
    </xf>
    <xf numFmtId="0" fontId="28" fillId="0" borderId="25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6" fillId="0" borderId="32" xfId="0" applyFont="1" applyBorder="1" applyAlignment="1">
      <alignment horizontal="justify" vertical="top" wrapText="1"/>
    </xf>
    <xf numFmtId="0" fontId="35" fillId="7" borderId="49" xfId="0" applyFont="1" applyFill="1" applyBorder="1" applyAlignment="1">
      <alignment horizontal="center" vertical="center" wrapText="1"/>
    </xf>
    <xf numFmtId="0" fontId="35" fillId="7" borderId="56" xfId="0" applyFont="1" applyFill="1" applyBorder="1" applyAlignment="1">
      <alignment horizontal="center" vertical="center" wrapText="1"/>
    </xf>
    <xf numFmtId="0" fontId="35" fillId="7" borderId="50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35" fillId="7" borderId="36" xfId="0" applyFont="1" applyFill="1" applyBorder="1" applyAlignment="1">
      <alignment horizontal="center" vertical="center" wrapText="1"/>
    </xf>
    <xf numFmtId="0" fontId="35" fillId="7" borderId="1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6" fillId="0" borderId="64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60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top" wrapText="1"/>
    </xf>
    <xf numFmtId="0" fontId="43" fillId="0" borderId="21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6" fontId="28" fillId="7" borderId="12" xfId="0" applyNumberFormat="1" applyFont="1" applyFill="1" applyBorder="1" applyAlignment="1">
      <alignment horizontal="center" vertical="center"/>
    </xf>
    <xf numFmtId="16" fontId="28" fillId="0" borderId="25" xfId="0" applyNumberFormat="1" applyFont="1" applyBorder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14" fontId="28" fillId="0" borderId="24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vertical="justify" wrapText="1"/>
    </xf>
    <xf numFmtId="0" fontId="16" fillId="0" borderId="0" xfId="0" applyFont="1" applyAlignment="1">
      <alignment horizontal="left" vertical="justify" wrapText="1"/>
    </xf>
    <xf numFmtId="0" fontId="6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9" borderId="22" xfId="0" applyFont="1" applyFill="1" applyBorder="1" applyAlignment="1">
      <alignment horizontal="center"/>
    </xf>
    <xf numFmtId="0" fontId="17" fillId="9" borderId="18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2" fontId="17" fillId="0" borderId="27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17" fillId="9" borderId="61" xfId="0" applyNumberFormat="1" applyFont="1" applyFill="1" applyBorder="1" applyAlignment="1">
      <alignment vertical="center"/>
    </xf>
    <xf numFmtId="2" fontId="7" fillId="9" borderId="61" xfId="0" applyNumberFormat="1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2" fontId="14" fillId="0" borderId="25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68" xfId="0" applyNumberFormat="1" applyFont="1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2" fontId="14" fillId="0" borderId="79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4" fillId="0" borderId="69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4" fontId="14" fillId="0" borderId="41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2" fontId="14" fillId="0" borderId="96" xfId="0" applyNumberFormat="1" applyFont="1" applyBorder="1" applyAlignment="1">
      <alignment horizontal="center"/>
    </xf>
    <xf numFmtId="2" fontId="14" fillId="0" borderId="98" xfId="0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2" fontId="14" fillId="0" borderId="99" xfId="0" applyNumberFormat="1" applyFont="1" applyBorder="1" applyAlignment="1">
      <alignment horizontal="center"/>
    </xf>
    <xf numFmtId="2" fontId="14" fillId="0" borderId="100" xfId="0" applyNumberFormat="1" applyFont="1" applyBorder="1" applyAlignment="1">
      <alignment horizontal="center"/>
    </xf>
    <xf numFmtId="2" fontId="0" fillId="0" borderId="99" xfId="0" applyNumberFormat="1" applyBorder="1" applyAlignment="1">
      <alignment horizontal="center"/>
    </xf>
    <xf numFmtId="2" fontId="0" fillId="0" borderId="100" xfId="0" applyNumberFormat="1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2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2" fontId="0" fillId="0" borderId="96" xfId="0" applyNumberFormat="1" applyBorder="1" applyAlignment="1">
      <alignment horizontal="center"/>
    </xf>
    <xf numFmtId="2" fontId="0" fillId="0" borderId="98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14" fillId="0" borderId="59" xfId="0" applyFont="1" applyBorder="1" applyAlignment="1">
      <alignment horizontal="center" vertical="center" textRotation="90"/>
    </xf>
    <xf numFmtId="0" fontId="14" fillId="0" borderId="63" xfId="0" applyFont="1" applyBorder="1" applyAlignment="1">
      <alignment horizontal="center" vertical="center" textRotation="90"/>
    </xf>
    <xf numFmtId="0" fontId="14" fillId="0" borderId="73" xfId="0" applyFont="1" applyBorder="1" applyAlignment="1">
      <alignment horizontal="center" vertical="center" textRotation="90"/>
    </xf>
    <xf numFmtId="0" fontId="14" fillId="0" borderId="81" xfId="0" applyFont="1" applyBorder="1" applyAlignment="1">
      <alignment horizontal="center" vertical="center" textRotation="90"/>
    </xf>
    <xf numFmtId="0" fontId="14" fillId="0" borderId="84" xfId="0" applyFont="1" applyBorder="1" applyAlignment="1">
      <alignment horizontal="distributed" vertical="center"/>
    </xf>
    <xf numFmtId="0" fontId="14" fillId="0" borderId="85" xfId="0" applyFont="1" applyBorder="1" applyAlignment="1">
      <alignment horizontal="distributed" vertical="center"/>
    </xf>
    <xf numFmtId="0" fontId="14" fillId="0" borderId="86" xfId="0" applyFont="1" applyBorder="1" applyAlignment="1">
      <alignment horizontal="distributed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17" fillId="0" borderId="22" xfId="0" applyFont="1" applyBorder="1" applyAlignment="1">
      <alignment horizontal="center" vertical="justify"/>
    </xf>
    <xf numFmtId="0" fontId="17" fillId="0" borderId="18" xfId="0" applyFont="1" applyBorder="1" applyAlignment="1">
      <alignment horizontal="center" vertical="justify"/>
    </xf>
    <xf numFmtId="0" fontId="14" fillId="0" borderId="11" xfId="0" applyFont="1" applyBorder="1" applyAlignment="1">
      <alignment horizontal="distributed" vertical="center"/>
    </xf>
    <xf numFmtId="0" fontId="0" fillId="0" borderId="12" xfId="0" applyBorder="1"/>
    <xf numFmtId="0" fontId="0" fillId="0" borderId="13" xfId="0" applyBorder="1"/>
    <xf numFmtId="0" fontId="14" fillId="0" borderId="12" xfId="0" applyFont="1" applyBorder="1" applyAlignment="1">
      <alignment horizontal="distributed" vertical="center"/>
    </xf>
    <xf numFmtId="0" fontId="17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 vertical="justify"/>
    </xf>
    <xf numFmtId="0" fontId="14" fillId="0" borderId="67" xfId="0" applyFont="1" applyBorder="1" applyAlignment="1">
      <alignment horizontal="center" vertical="center" textRotation="90"/>
    </xf>
    <xf numFmtId="0" fontId="14" fillId="0" borderId="26" xfId="0" applyFont="1" applyBorder="1" applyAlignment="1">
      <alignment horizontal="distributed" vertical="center"/>
    </xf>
    <xf numFmtId="0" fontId="14" fillId="0" borderId="37" xfId="0" applyFont="1" applyBorder="1" applyAlignment="1">
      <alignment horizontal="distributed" vertical="center"/>
    </xf>
    <xf numFmtId="0" fontId="14" fillId="0" borderId="59" xfId="0" applyFont="1" applyBorder="1" applyAlignment="1">
      <alignment horizontal="distributed" vertical="center"/>
    </xf>
    <xf numFmtId="0" fontId="14" fillId="0" borderId="63" xfId="0" applyFont="1" applyBorder="1" applyAlignment="1">
      <alignment horizontal="distributed" vertical="center"/>
    </xf>
    <xf numFmtId="0" fontId="14" fillId="0" borderId="79" xfId="0" applyFont="1" applyBorder="1" applyAlignment="1">
      <alignment horizontal="center" vertical="center" textRotation="90"/>
    </xf>
    <xf numFmtId="0" fontId="95" fillId="0" borderId="0" xfId="10" applyFont="1" applyBorder="1" applyAlignment="1" applyProtection="1">
      <alignment horizontal="center"/>
    </xf>
    <xf numFmtId="0" fontId="24" fillId="0" borderId="0" xfId="10" applyFont="1" applyBorder="1" applyAlignment="1" applyProtection="1">
      <alignment horizontal="center" vertical="top" wrapText="1"/>
    </xf>
    <xf numFmtId="0" fontId="24" fillId="0" borderId="41" xfId="10" applyFont="1" applyBorder="1" applyAlignment="1" applyProtection="1">
      <alignment horizontal="center" vertical="top" wrapText="1"/>
    </xf>
    <xf numFmtId="0" fontId="24" fillId="0" borderId="82" xfId="10" applyFont="1" applyBorder="1" applyAlignment="1" applyProtection="1">
      <alignment horizontal="center" vertical="top" wrapText="1"/>
    </xf>
    <xf numFmtId="0" fontId="96" fillId="0" borderId="11" xfId="10" applyFont="1" applyBorder="1" applyAlignment="1" applyProtection="1">
      <alignment horizontal="center" vertical="center" wrapText="1"/>
    </xf>
    <xf numFmtId="0" fontId="55" fillId="0" borderId="126" xfId="10" applyFont="1" applyBorder="1" applyAlignment="1" applyProtection="1">
      <alignment horizontal="center" vertical="top" wrapText="1"/>
    </xf>
    <xf numFmtId="0" fontId="55" fillId="0" borderId="127" xfId="10" applyFont="1" applyBorder="1" applyAlignment="1" applyProtection="1">
      <alignment horizontal="center" vertical="top" wrapText="1"/>
    </xf>
    <xf numFmtId="0" fontId="96" fillId="0" borderId="68" xfId="10" applyFont="1" applyBorder="1" applyAlignment="1" applyProtection="1">
      <alignment horizontal="center" vertical="center" wrapText="1"/>
    </xf>
    <xf numFmtId="0" fontId="96" fillId="0" borderId="111" xfId="10" applyFont="1" applyBorder="1" applyAlignment="1" applyProtection="1">
      <alignment horizontal="center" vertical="center" wrapText="1"/>
    </xf>
    <xf numFmtId="0" fontId="96" fillId="0" borderId="12" xfId="10" applyFont="1" applyBorder="1" applyAlignment="1" applyProtection="1">
      <alignment horizontal="center" vertical="center" wrapText="1"/>
    </xf>
    <xf numFmtId="0" fontId="96" fillId="0" borderId="128" xfId="10" applyFont="1" applyBorder="1" applyAlignment="1" applyProtection="1">
      <alignment horizontal="center" wrapText="1"/>
    </xf>
    <xf numFmtId="0" fontId="96" fillId="0" borderId="129" xfId="10" applyFont="1" applyBorder="1" applyAlignment="1" applyProtection="1">
      <alignment horizontal="center" wrapText="1"/>
    </xf>
    <xf numFmtId="0" fontId="96" fillId="0" borderId="128" xfId="10" applyFont="1" applyBorder="1" applyAlignment="1" applyProtection="1">
      <alignment horizontal="center" vertical="center" wrapText="1"/>
    </xf>
    <xf numFmtId="0" fontId="96" fillId="0" borderId="129" xfId="10" applyFont="1" applyBorder="1" applyAlignment="1" applyProtection="1">
      <alignment horizontal="center" vertical="center" wrapText="1"/>
    </xf>
    <xf numFmtId="49" fontId="87" fillId="0" borderId="62" xfId="10" applyNumberFormat="1" applyFont="1" applyBorder="1" applyAlignment="1" applyProtection="1">
      <alignment horizontal="center" vertical="center" wrapText="1"/>
    </xf>
    <xf numFmtId="49" fontId="24" fillId="0" borderId="10" xfId="10" applyNumberFormat="1" applyFont="1" applyBorder="1" applyAlignment="1" applyProtection="1">
      <alignment horizontal="center" vertical="center" wrapText="1"/>
    </xf>
    <xf numFmtId="49" fontId="24" fillId="0" borderId="77" xfId="10" applyNumberFormat="1" applyFont="1" applyBorder="1" applyAlignment="1" applyProtection="1">
      <alignment horizontal="center" vertical="center" wrapText="1"/>
    </xf>
    <xf numFmtId="49" fontId="24" fillId="0" borderId="62" xfId="10" applyNumberFormat="1" applyFont="1" applyBorder="1" applyAlignment="1" applyProtection="1">
      <alignment horizontal="center" vertical="center" wrapText="1"/>
    </xf>
    <xf numFmtId="49" fontId="25" fillId="0" borderId="130" xfId="10" applyNumberFormat="1" applyFont="1" applyBorder="1" applyAlignment="1" applyProtection="1">
      <alignment horizontal="center" vertical="center" wrapText="1"/>
    </xf>
    <xf numFmtId="49" fontId="25" fillId="4" borderId="131" xfId="10" applyNumberFormat="1" applyFont="1" applyFill="1" applyBorder="1" applyAlignment="1" applyProtection="1">
      <alignment horizontal="center" vertical="center" wrapText="1"/>
    </xf>
    <xf numFmtId="49" fontId="25" fillId="0" borderId="124" xfId="10" applyNumberFormat="1" applyFont="1" applyBorder="1" applyAlignment="1" applyProtection="1">
      <alignment horizontal="center" vertical="center" wrapText="1"/>
    </xf>
    <xf numFmtId="49" fontId="25" fillId="0" borderId="131" xfId="10" applyNumberFormat="1" applyFont="1" applyBorder="1" applyAlignment="1" applyProtection="1">
      <alignment horizontal="center" vertical="center" wrapText="1"/>
    </xf>
    <xf numFmtId="2" fontId="25" fillId="0" borderId="130" xfId="10" applyNumberFormat="1" applyFont="1" applyBorder="1" applyAlignment="1" applyProtection="1">
      <alignment horizontal="center" vertical="center" wrapText="1"/>
    </xf>
    <xf numFmtId="4" fontId="25" fillId="0" borderId="131" xfId="10" applyNumberFormat="1" applyFont="1" applyBorder="1" applyAlignment="1" applyProtection="1">
      <alignment horizontal="right" vertical="center" wrapText="1"/>
    </xf>
    <xf numFmtId="49" fontId="25" fillId="0" borderId="132" xfId="10" applyNumberFormat="1" applyFont="1" applyBorder="1" applyAlignment="1" applyProtection="1">
      <alignment horizontal="center" vertical="center" wrapText="1"/>
    </xf>
    <xf numFmtId="49" fontId="25" fillId="0" borderId="133" xfId="10" applyNumberFormat="1" applyFont="1" applyBorder="1" applyAlignment="1" applyProtection="1">
      <alignment horizontal="center" vertical="center" wrapText="1"/>
    </xf>
    <xf numFmtId="4" fontId="25" fillId="0" borderId="121" xfId="10" applyNumberFormat="1" applyFont="1" applyBorder="1" applyAlignment="1" applyProtection="1">
      <alignment horizontal="right" vertical="center" wrapText="1"/>
    </xf>
    <xf numFmtId="2" fontId="25" fillId="0" borderId="132" xfId="10" applyNumberFormat="1" applyFont="1" applyBorder="1" applyAlignment="1" applyProtection="1">
      <alignment horizontal="center" vertical="center" wrapText="1"/>
    </xf>
    <xf numFmtId="4" fontId="25" fillId="0" borderId="133" xfId="10" applyNumberFormat="1" applyFont="1" applyBorder="1" applyAlignment="1" applyProtection="1">
      <alignment horizontal="right" vertical="center" wrapText="1"/>
    </xf>
    <xf numFmtId="2" fontId="25" fillId="0" borderId="132" xfId="10" applyNumberFormat="1" applyFont="1" applyBorder="1" applyAlignment="1" applyProtection="1">
      <alignment horizontal="right" vertical="center" wrapText="1"/>
    </xf>
    <xf numFmtId="49" fontId="25" fillId="4" borderId="133" xfId="10" applyNumberFormat="1" applyFont="1" applyFill="1" applyBorder="1" applyAlignment="1" applyProtection="1">
      <alignment horizontal="center" vertical="center" wrapText="1"/>
    </xf>
    <xf numFmtId="49" fontId="25" fillId="0" borderId="121" xfId="10" applyNumberFormat="1" applyFont="1" applyBorder="1" applyAlignment="1" applyProtection="1">
      <alignment horizontal="center" vertical="center" wrapText="1"/>
    </xf>
    <xf numFmtId="49" fontId="25" fillId="0" borderId="134" xfId="10" applyNumberFormat="1" applyFont="1" applyBorder="1" applyAlignment="1" applyProtection="1">
      <alignment horizontal="center" vertical="center" wrapText="1"/>
    </xf>
    <xf numFmtId="49" fontId="25" fillId="0" borderId="135" xfId="10" applyNumberFormat="1" applyFont="1" applyBorder="1" applyAlignment="1" applyProtection="1">
      <alignment horizontal="center" vertical="center" wrapText="1"/>
    </xf>
    <xf numFmtId="49" fontId="97" fillId="0" borderId="22" xfId="10" applyNumberFormat="1" applyFont="1" applyBorder="1" applyAlignment="1" applyProtection="1">
      <alignment horizontal="center"/>
    </xf>
    <xf numFmtId="49" fontId="97" fillId="0" borderId="18" xfId="10" applyNumberFormat="1" applyFont="1" applyBorder="1" applyAlignment="1" applyProtection="1">
      <alignment horizontal="center"/>
    </xf>
    <xf numFmtId="0" fontId="84" fillId="0" borderId="24" xfId="10" applyBorder="1"/>
    <xf numFmtId="0" fontId="55" fillId="0" borderId="24" xfId="10" applyFont="1" applyBorder="1"/>
    <xf numFmtId="44" fontId="55" fillId="0" borderId="24" xfId="10" applyNumberFormat="1" applyFont="1" applyBorder="1" applyAlignment="1">
      <alignment vertical="center"/>
    </xf>
    <xf numFmtId="0" fontId="55" fillId="0" borderId="24" xfId="10" applyFont="1" applyBorder="1" applyAlignment="1">
      <alignment vertical="center"/>
    </xf>
    <xf numFmtId="49" fontId="25" fillId="0" borderId="136" xfId="10" applyNumberFormat="1" applyFont="1" applyBorder="1" applyAlignment="1" applyProtection="1">
      <alignment horizontal="center" vertical="center" wrapText="1"/>
    </xf>
    <xf numFmtId="49" fontId="25" fillId="0" borderId="137" xfId="10" applyNumberFormat="1" applyFont="1" applyBorder="1" applyAlignment="1" applyProtection="1">
      <alignment horizontal="center" vertical="center" wrapText="1"/>
    </xf>
    <xf numFmtId="4" fontId="25" fillId="0" borderId="138" xfId="10" applyNumberFormat="1" applyFont="1" applyBorder="1" applyAlignment="1" applyProtection="1">
      <alignment horizontal="right" vertical="center" wrapText="1"/>
    </xf>
    <xf numFmtId="2" fontId="25" fillId="0" borderId="136" xfId="10" applyNumberFormat="1" applyFont="1" applyBorder="1" applyAlignment="1" applyProtection="1">
      <alignment horizontal="center" vertical="center" wrapText="1"/>
    </xf>
    <xf numFmtId="4" fontId="25" fillId="0" borderId="137" xfId="10" applyNumberFormat="1" applyFont="1" applyBorder="1" applyAlignment="1" applyProtection="1">
      <alignment horizontal="right" vertical="center" wrapText="1"/>
    </xf>
    <xf numFmtId="2" fontId="25" fillId="0" borderId="136" xfId="10" applyNumberFormat="1" applyFont="1" applyBorder="1" applyAlignment="1" applyProtection="1">
      <alignment horizontal="right" vertical="center" wrapText="1"/>
    </xf>
    <xf numFmtId="4" fontId="25" fillId="0" borderId="124" xfId="10" applyNumberFormat="1" applyFont="1" applyBorder="1" applyAlignment="1" applyProtection="1">
      <alignment horizontal="right" vertical="center" wrapText="1"/>
    </xf>
    <xf numFmtId="2" fontId="25" fillId="0" borderId="130" xfId="10" applyNumberFormat="1" applyFont="1" applyBorder="1" applyAlignment="1" applyProtection="1">
      <alignment horizontal="right" vertical="center" wrapText="1"/>
    </xf>
    <xf numFmtId="2" fontId="25" fillId="0" borderId="139" xfId="10" applyNumberFormat="1" applyFont="1" applyBorder="1" applyAlignment="1" applyProtection="1">
      <alignment horizontal="center" vertical="center" wrapText="1"/>
    </xf>
    <xf numFmtId="2" fontId="25" fillId="0" borderId="139" xfId="10" applyNumberFormat="1" applyFont="1" applyBorder="1" applyAlignment="1" applyProtection="1">
      <alignment horizontal="right" vertical="center" wrapText="1"/>
    </xf>
    <xf numFmtId="4" fontId="25" fillId="0" borderId="140" xfId="10" applyNumberFormat="1" applyFont="1" applyBorder="1" applyAlignment="1" applyProtection="1">
      <alignment horizontal="right" vertical="center" wrapText="1"/>
    </xf>
    <xf numFmtId="49" fontId="25" fillId="0" borderId="138" xfId="10" applyNumberFormat="1" applyFont="1" applyBorder="1" applyAlignment="1" applyProtection="1">
      <alignment horizontal="center" vertical="center" wrapText="1"/>
    </xf>
    <xf numFmtId="44" fontId="97" fillId="0" borderId="141" xfId="10" applyNumberFormat="1" applyFont="1" applyBorder="1" applyAlignment="1" applyProtection="1">
      <alignment horizontal="center"/>
    </xf>
    <xf numFmtId="4" fontId="97" fillId="0" borderId="142" xfId="10" applyNumberFormat="1" applyFont="1" applyBorder="1" applyAlignment="1" applyProtection="1">
      <alignment horizontal="right"/>
    </xf>
    <xf numFmtId="2" fontId="97" fillId="0" borderId="13" xfId="10" applyNumberFormat="1" applyFont="1" applyBorder="1" applyAlignment="1" applyProtection="1">
      <alignment horizontal="center"/>
    </xf>
    <xf numFmtId="49" fontId="49" fillId="4" borderId="22" xfId="10" applyNumberFormat="1" applyFont="1" applyFill="1" applyBorder="1" applyAlignment="1" applyProtection="1">
      <alignment horizontal="center" vertical="center" wrapText="1"/>
    </xf>
    <xf numFmtId="49" fontId="49" fillId="4" borderId="18" xfId="10" applyNumberFormat="1" applyFont="1" applyFill="1" applyBorder="1" applyAlignment="1" applyProtection="1">
      <alignment horizontal="center" vertical="center" wrapText="1"/>
    </xf>
    <xf numFmtId="168" fontId="51" fillId="4" borderId="10" xfId="10" applyNumberFormat="1" applyFont="1" applyFill="1" applyBorder="1" applyAlignment="1" applyProtection="1">
      <alignment horizontal="center" vertical="center" wrapText="1"/>
    </xf>
    <xf numFmtId="0" fontId="55" fillId="0" borderId="41" xfId="10" applyFont="1" applyBorder="1" applyAlignment="1">
      <alignment horizontal="center"/>
    </xf>
    <xf numFmtId="0" fontId="55" fillId="0" borderId="38" xfId="10" applyFont="1" applyBorder="1" applyAlignment="1">
      <alignment horizontal="center"/>
    </xf>
    <xf numFmtId="9" fontId="55" fillId="0" borderId="24" xfId="10" applyNumberFormat="1" applyFont="1" applyBorder="1"/>
    <xf numFmtId="2" fontId="55" fillId="0" borderId="24" xfId="10" applyNumberFormat="1" applyFont="1" applyBorder="1"/>
    <xf numFmtId="168" fontId="84" fillId="0" borderId="0" xfId="10" applyNumberFormat="1"/>
    <xf numFmtId="0" fontId="55" fillId="0" borderId="68" xfId="10" applyFont="1" applyBorder="1" applyAlignment="1">
      <alignment horizontal="center" vertical="justify"/>
    </xf>
    <xf numFmtId="0" fontId="55" fillId="0" borderId="111" xfId="10" applyFont="1" applyBorder="1" applyAlignment="1">
      <alignment horizontal="center" vertical="justify"/>
    </xf>
    <xf numFmtId="0" fontId="55" fillId="0" borderId="37" xfId="10" applyFont="1" applyBorder="1" applyAlignment="1">
      <alignment horizontal="center" vertical="justify"/>
    </xf>
    <xf numFmtId="0" fontId="84" fillId="0" borderId="22" xfId="10" applyBorder="1" applyAlignment="1">
      <alignment horizontal="center"/>
    </xf>
    <xf numFmtId="0" fontId="84" fillId="0" borderId="23" xfId="10" applyBorder="1" applyAlignment="1">
      <alignment horizontal="center"/>
    </xf>
    <xf numFmtId="168" fontId="84" fillId="0" borderId="41" xfId="10" applyNumberFormat="1" applyBorder="1"/>
    <xf numFmtId="0" fontId="84" fillId="0" borderId="82" xfId="10" applyBorder="1"/>
    <xf numFmtId="168" fontId="84" fillId="0" borderId="82" xfId="10" applyNumberFormat="1" applyBorder="1"/>
    <xf numFmtId="0" fontId="84" fillId="0" borderId="38" xfId="10" applyBorder="1"/>
    <xf numFmtId="168" fontId="97" fillId="0" borderId="142" xfId="10" applyNumberFormat="1" applyFont="1" applyBorder="1" applyAlignment="1" applyProtection="1">
      <alignment horizontal="center"/>
    </xf>
    <xf numFmtId="4" fontId="25" fillId="0" borderId="12" xfId="10" applyNumberFormat="1" applyFont="1" applyBorder="1" applyAlignment="1" applyProtection="1">
      <alignment horizontal="right" vertical="center" wrapText="1"/>
    </xf>
    <xf numFmtId="49" fontId="25" fillId="0" borderId="139" xfId="10" applyNumberFormat="1" applyFont="1" applyBorder="1" applyAlignment="1" applyProtection="1">
      <alignment horizontal="center" vertical="center" wrapText="1"/>
    </xf>
    <xf numFmtId="49" fontId="56" fillId="0" borderId="140" xfId="10" applyNumberFormat="1" applyFont="1" applyBorder="1" applyAlignment="1" applyProtection="1">
      <alignment horizontal="center" vertical="center" wrapText="1"/>
    </xf>
    <xf numFmtId="49" fontId="54" fillId="4" borderId="15" xfId="10" applyNumberFormat="1" applyFont="1" applyFill="1" applyBorder="1" applyAlignment="1" applyProtection="1">
      <alignment horizontal="center" vertical="center" wrapText="1"/>
    </xf>
    <xf numFmtId="49" fontId="54" fillId="4" borderId="20" xfId="10" applyNumberFormat="1" applyFont="1" applyFill="1" applyBorder="1" applyAlignment="1" applyProtection="1">
      <alignment horizontal="center" vertical="center" wrapText="1"/>
    </xf>
    <xf numFmtId="168" fontId="54" fillId="4" borderId="13" xfId="10" applyNumberFormat="1" applyFont="1" applyFill="1" applyBorder="1" applyAlignment="1" applyProtection="1">
      <alignment horizontal="right" vertical="center" wrapText="1"/>
    </xf>
    <xf numFmtId="49" fontId="25" fillId="0" borderId="77" xfId="10" applyNumberFormat="1" applyFont="1" applyBorder="1" applyAlignment="1" applyProtection="1">
      <alignment horizontal="center" vertical="center" wrapText="1"/>
    </xf>
    <xf numFmtId="49" fontId="25" fillId="0" borderId="61" xfId="10" applyNumberFormat="1" applyFont="1" applyBorder="1" applyAlignment="1" applyProtection="1">
      <alignment horizontal="center" vertical="center" wrapText="1"/>
    </xf>
    <xf numFmtId="4" fontId="25" fillId="0" borderId="61" xfId="10" applyNumberFormat="1" applyFont="1" applyBorder="1" applyAlignment="1" applyProtection="1">
      <alignment horizontal="right" vertical="center" wrapText="1"/>
    </xf>
    <xf numFmtId="2" fontId="25" fillId="0" borderId="61" xfId="10" applyNumberFormat="1" applyFont="1" applyBorder="1" applyAlignment="1" applyProtection="1">
      <alignment horizontal="center" vertical="center" wrapText="1"/>
    </xf>
    <xf numFmtId="2" fontId="25" fillId="0" borderId="61" xfId="10" applyNumberFormat="1" applyFont="1" applyBorder="1" applyAlignment="1" applyProtection="1">
      <alignment horizontal="right" vertical="center" wrapText="1"/>
    </xf>
    <xf numFmtId="4" fontId="25" fillId="0" borderId="62" xfId="10" applyNumberFormat="1" applyFont="1" applyBorder="1" applyAlignment="1" applyProtection="1">
      <alignment horizontal="right" vertical="center" wrapText="1"/>
    </xf>
    <xf numFmtId="49" fontId="56" fillId="0" borderId="61" xfId="10" applyNumberFormat="1" applyFont="1" applyBorder="1" applyAlignment="1" applyProtection="1">
      <alignment horizontal="center" vertical="center" wrapText="1"/>
    </xf>
    <xf numFmtId="49" fontId="25" fillId="0" borderId="143" xfId="10" applyNumberFormat="1" applyFont="1" applyBorder="1" applyAlignment="1" applyProtection="1">
      <alignment horizontal="center" vertical="center" wrapText="1"/>
    </xf>
    <xf numFmtId="49" fontId="56" fillId="0" borderId="144" xfId="10" applyNumberFormat="1" applyFont="1" applyBorder="1" applyAlignment="1" applyProtection="1">
      <alignment horizontal="center" vertical="center" wrapText="1"/>
    </xf>
    <xf numFmtId="4" fontId="25" fillId="0" borderId="11" xfId="10" applyNumberFormat="1" applyFont="1" applyBorder="1" applyAlignment="1" applyProtection="1">
      <alignment horizontal="right" vertical="center" wrapText="1"/>
    </xf>
    <xf numFmtId="2" fontId="25" fillId="0" borderId="143" xfId="10" applyNumberFormat="1" applyFont="1" applyBorder="1" applyAlignment="1" applyProtection="1">
      <alignment horizontal="center" vertical="center" wrapText="1"/>
    </xf>
    <xf numFmtId="4" fontId="25" fillId="0" borderId="144" xfId="10" applyNumberFormat="1" applyFont="1" applyBorder="1" applyAlignment="1" applyProtection="1">
      <alignment horizontal="right" vertical="center" wrapText="1"/>
    </xf>
    <xf numFmtId="2" fontId="25" fillId="0" borderId="143" xfId="10" applyNumberFormat="1" applyFont="1" applyBorder="1" applyAlignment="1" applyProtection="1">
      <alignment horizontal="right" vertical="center" wrapText="1"/>
    </xf>
    <xf numFmtId="49" fontId="25" fillId="0" borderId="48" xfId="10" applyNumberFormat="1" applyFont="1" applyBorder="1" applyAlignment="1" applyProtection="1">
      <alignment horizontal="center" vertical="center" wrapText="1"/>
    </xf>
    <xf numFmtId="49" fontId="56" fillId="0" borderId="45" xfId="10" applyNumberFormat="1" applyFont="1" applyBorder="1" applyAlignment="1" applyProtection="1">
      <alignment horizontal="center" vertical="center" wrapText="1"/>
    </xf>
    <xf numFmtId="4" fontId="25" fillId="0" borderId="45" xfId="10" applyNumberFormat="1" applyFont="1" applyBorder="1" applyAlignment="1" applyProtection="1">
      <alignment horizontal="right" vertical="center" wrapText="1"/>
    </xf>
    <xf numFmtId="2" fontId="25" fillId="0" borderId="45" xfId="10" applyNumberFormat="1" applyFont="1" applyBorder="1" applyAlignment="1" applyProtection="1">
      <alignment horizontal="center" vertical="center" wrapText="1"/>
    </xf>
    <xf numFmtId="2" fontId="25" fillId="0" borderId="45" xfId="10" applyNumberFormat="1" applyFont="1" applyBorder="1" applyAlignment="1" applyProtection="1">
      <alignment horizontal="right" vertical="center" wrapText="1"/>
    </xf>
    <xf numFmtId="4" fontId="25" fillId="0" borderId="47" xfId="10" applyNumberFormat="1" applyFont="1" applyBorder="1" applyAlignment="1" applyProtection="1">
      <alignment horizontal="right" vertical="center" wrapText="1"/>
    </xf>
    <xf numFmtId="2" fontId="84" fillId="0" borderId="0" xfId="10" applyNumberFormat="1"/>
  </cellXfs>
  <cellStyles count="12">
    <cellStyle name="Обычный" xfId="0" builtinId="0"/>
    <cellStyle name="Обычный 10" xfId="9"/>
    <cellStyle name="Обычный 11" xfId="10"/>
    <cellStyle name="Обычный 12" xfId="11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colors>
    <mruColors>
      <color rgb="FF996600"/>
      <color rgb="FFFF99CC"/>
      <color rgb="FFCCFF33"/>
      <color rgb="FF00CC00"/>
      <color rgb="FFCC00FF"/>
      <color rgb="FFCC3399"/>
      <color rgb="FF4A0A0F"/>
      <color rgb="FF660033"/>
      <color rgb="FF003E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7</xdr:col>
      <xdr:colOff>47625</xdr:colOff>
      <xdr:row>61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944100"/>
          <a:ext cx="53435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62</xdr:row>
      <xdr:rowOff>76200</xdr:rowOff>
    </xdr:from>
    <xdr:to>
      <xdr:col>7</xdr:col>
      <xdr:colOff>47625</xdr:colOff>
      <xdr:row>64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10506075"/>
          <a:ext cx="53435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7</xdr:col>
      <xdr:colOff>200025</xdr:colOff>
      <xdr:row>58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210675"/>
          <a:ext cx="53435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59</xdr:row>
      <xdr:rowOff>76200</xdr:rowOff>
    </xdr:from>
    <xdr:to>
      <xdr:col>7</xdr:col>
      <xdr:colOff>200025</xdr:colOff>
      <xdr:row>61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9772650"/>
          <a:ext cx="53435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7</xdr:col>
      <xdr:colOff>447675</xdr:colOff>
      <xdr:row>57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5373350"/>
          <a:ext cx="5334000" cy="4476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57</xdr:row>
      <xdr:rowOff>0</xdr:rowOff>
    </xdr:from>
    <xdr:to>
      <xdr:col>7</xdr:col>
      <xdr:colOff>447675</xdr:colOff>
      <xdr:row>58</xdr:row>
      <xdr:rowOff>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15821025"/>
          <a:ext cx="5334000" cy="447675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7</xdr:col>
      <xdr:colOff>447675</xdr:colOff>
      <xdr:row>44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8877300"/>
          <a:ext cx="5334000" cy="4476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447675</xdr:colOff>
      <xdr:row>45</xdr:row>
      <xdr:rowOff>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9324975"/>
          <a:ext cx="5334000" cy="447675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81"/>
            <a:ext cx="174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152"/>
            <a:ext cx="174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152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81"/>
            <a:ext cx="36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152"/>
            <a:ext cx="367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152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178</xdr:row>
      <xdr:rowOff>0</xdr:rowOff>
    </xdr:from>
    <xdr:to>
      <xdr:col>4</xdr:col>
      <xdr:colOff>533400</xdr:colOff>
      <xdr:row>180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9013150"/>
          <a:ext cx="37909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181</xdr:row>
      <xdr:rowOff>76200</xdr:rowOff>
    </xdr:from>
    <xdr:to>
      <xdr:col>4</xdr:col>
      <xdr:colOff>533400</xdr:colOff>
      <xdr:row>183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9575125"/>
          <a:ext cx="3790950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172</xdr:row>
      <xdr:rowOff>0</xdr:rowOff>
    </xdr:from>
    <xdr:to>
      <xdr:col>4</xdr:col>
      <xdr:colOff>533400</xdr:colOff>
      <xdr:row>174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8298775"/>
          <a:ext cx="39719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175</xdr:row>
      <xdr:rowOff>76200</xdr:rowOff>
    </xdr:from>
    <xdr:to>
      <xdr:col>4</xdr:col>
      <xdr:colOff>533400</xdr:colOff>
      <xdr:row>177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8860750"/>
          <a:ext cx="39719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127</xdr:row>
      <xdr:rowOff>0</xdr:rowOff>
    </xdr:from>
    <xdr:to>
      <xdr:col>8</xdr:col>
      <xdr:colOff>457200</xdr:colOff>
      <xdr:row>129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1345525"/>
          <a:ext cx="53530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130</xdr:row>
      <xdr:rowOff>76200</xdr:rowOff>
    </xdr:from>
    <xdr:to>
      <xdr:col>8</xdr:col>
      <xdr:colOff>457200</xdr:colOff>
      <xdr:row>132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21907500"/>
          <a:ext cx="5353050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8"/>
  <sheetViews>
    <sheetView showGridLines="0" zoomScaleNormal="100" workbookViewId="0">
      <selection activeCell="R9" sqref="R9"/>
    </sheetView>
  </sheetViews>
  <sheetFormatPr defaultRowHeight="12.75" customHeight="1"/>
  <cols>
    <col min="1" max="4" width="8.28515625" style="70" customWidth="1"/>
    <col min="5" max="9" width="15.42578125" style="70" customWidth="1"/>
    <col min="10" max="10" width="15.28515625" style="70" customWidth="1"/>
    <col min="11" max="11" width="14.7109375" style="70" customWidth="1"/>
    <col min="12" max="251" width="9.140625" style="70"/>
    <col min="252" max="255" width="8.28515625" style="70" customWidth="1"/>
    <col min="256" max="260" width="15.42578125" style="70" customWidth="1"/>
    <col min="261" max="261" width="15.28515625" style="70" customWidth="1"/>
    <col min="262" max="262" width="14.7109375" style="70" customWidth="1"/>
    <col min="263" max="507" width="9.140625" style="70"/>
    <col min="508" max="511" width="8.28515625" style="70" customWidth="1"/>
    <col min="512" max="516" width="15.42578125" style="70" customWidth="1"/>
    <col min="517" max="517" width="15.28515625" style="70" customWidth="1"/>
    <col min="518" max="518" width="14.7109375" style="70" customWidth="1"/>
    <col min="519" max="763" width="9.140625" style="70"/>
    <col min="764" max="767" width="8.28515625" style="70" customWidth="1"/>
    <col min="768" max="772" width="15.42578125" style="70" customWidth="1"/>
    <col min="773" max="773" width="15.28515625" style="70" customWidth="1"/>
    <col min="774" max="774" width="14.7109375" style="70" customWidth="1"/>
    <col min="775" max="1019" width="9.140625" style="70"/>
    <col min="1020" max="1023" width="8.28515625" style="70" customWidth="1"/>
    <col min="1024" max="1028" width="15.42578125" style="70" customWidth="1"/>
    <col min="1029" max="1029" width="15.28515625" style="70" customWidth="1"/>
    <col min="1030" max="1030" width="14.7109375" style="70" customWidth="1"/>
    <col min="1031" max="1275" width="9.140625" style="70"/>
    <col min="1276" max="1279" width="8.28515625" style="70" customWidth="1"/>
    <col min="1280" max="1284" width="15.42578125" style="70" customWidth="1"/>
    <col min="1285" max="1285" width="15.28515625" style="70" customWidth="1"/>
    <col min="1286" max="1286" width="14.7109375" style="70" customWidth="1"/>
    <col min="1287" max="1531" width="9.140625" style="70"/>
    <col min="1532" max="1535" width="8.28515625" style="70" customWidth="1"/>
    <col min="1536" max="1540" width="15.42578125" style="70" customWidth="1"/>
    <col min="1541" max="1541" width="15.28515625" style="70" customWidth="1"/>
    <col min="1542" max="1542" width="14.7109375" style="70" customWidth="1"/>
    <col min="1543" max="1787" width="9.140625" style="70"/>
    <col min="1788" max="1791" width="8.28515625" style="70" customWidth="1"/>
    <col min="1792" max="1796" width="15.42578125" style="70" customWidth="1"/>
    <col min="1797" max="1797" width="15.28515625" style="70" customWidth="1"/>
    <col min="1798" max="1798" width="14.7109375" style="70" customWidth="1"/>
    <col min="1799" max="2043" width="9.140625" style="70"/>
    <col min="2044" max="2047" width="8.28515625" style="70" customWidth="1"/>
    <col min="2048" max="2052" width="15.42578125" style="70" customWidth="1"/>
    <col min="2053" max="2053" width="15.28515625" style="70" customWidth="1"/>
    <col min="2054" max="2054" width="14.7109375" style="70" customWidth="1"/>
    <col min="2055" max="2299" width="9.140625" style="70"/>
    <col min="2300" max="2303" width="8.28515625" style="70" customWidth="1"/>
    <col min="2304" max="2308" width="15.42578125" style="70" customWidth="1"/>
    <col min="2309" max="2309" width="15.28515625" style="70" customWidth="1"/>
    <col min="2310" max="2310" width="14.7109375" style="70" customWidth="1"/>
    <col min="2311" max="2555" width="9.140625" style="70"/>
    <col min="2556" max="2559" width="8.28515625" style="70" customWidth="1"/>
    <col min="2560" max="2564" width="15.42578125" style="70" customWidth="1"/>
    <col min="2565" max="2565" width="15.28515625" style="70" customWidth="1"/>
    <col min="2566" max="2566" width="14.7109375" style="70" customWidth="1"/>
    <col min="2567" max="2811" width="9.140625" style="70"/>
    <col min="2812" max="2815" width="8.28515625" style="70" customWidth="1"/>
    <col min="2816" max="2820" width="15.42578125" style="70" customWidth="1"/>
    <col min="2821" max="2821" width="15.28515625" style="70" customWidth="1"/>
    <col min="2822" max="2822" width="14.7109375" style="70" customWidth="1"/>
    <col min="2823" max="3067" width="9.140625" style="70"/>
    <col min="3068" max="3071" width="8.28515625" style="70" customWidth="1"/>
    <col min="3072" max="3076" width="15.42578125" style="70" customWidth="1"/>
    <col min="3077" max="3077" width="15.28515625" style="70" customWidth="1"/>
    <col min="3078" max="3078" width="14.7109375" style="70" customWidth="1"/>
    <col min="3079" max="3323" width="9.140625" style="70"/>
    <col min="3324" max="3327" width="8.28515625" style="70" customWidth="1"/>
    <col min="3328" max="3332" width="15.42578125" style="70" customWidth="1"/>
    <col min="3333" max="3333" width="15.28515625" style="70" customWidth="1"/>
    <col min="3334" max="3334" width="14.7109375" style="70" customWidth="1"/>
    <col min="3335" max="3579" width="9.140625" style="70"/>
    <col min="3580" max="3583" width="8.28515625" style="70" customWidth="1"/>
    <col min="3584" max="3588" width="15.42578125" style="70" customWidth="1"/>
    <col min="3589" max="3589" width="15.28515625" style="70" customWidth="1"/>
    <col min="3590" max="3590" width="14.7109375" style="70" customWidth="1"/>
    <col min="3591" max="3835" width="9.140625" style="70"/>
    <col min="3836" max="3839" width="8.28515625" style="70" customWidth="1"/>
    <col min="3840" max="3844" width="15.42578125" style="70" customWidth="1"/>
    <col min="3845" max="3845" width="15.28515625" style="70" customWidth="1"/>
    <col min="3846" max="3846" width="14.7109375" style="70" customWidth="1"/>
    <col min="3847" max="4091" width="9.140625" style="70"/>
    <col min="4092" max="4095" width="8.28515625" style="70" customWidth="1"/>
    <col min="4096" max="4100" width="15.42578125" style="70" customWidth="1"/>
    <col min="4101" max="4101" width="15.28515625" style="70" customWidth="1"/>
    <col min="4102" max="4102" width="14.7109375" style="70" customWidth="1"/>
    <col min="4103" max="4347" width="9.140625" style="70"/>
    <col min="4348" max="4351" width="8.28515625" style="70" customWidth="1"/>
    <col min="4352" max="4356" width="15.42578125" style="70" customWidth="1"/>
    <col min="4357" max="4357" width="15.28515625" style="70" customWidth="1"/>
    <col min="4358" max="4358" width="14.7109375" style="70" customWidth="1"/>
    <col min="4359" max="4603" width="9.140625" style="70"/>
    <col min="4604" max="4607" width="8.28515625" style="70" customWidth="1"/>
    <col min="4608" max="4612" width="15.42578125" style="70" customWidth="1"/>
    <col min="4613" max="4613" width="15.28515625" style="70" customWidth="1"/>
    <col min="4614" max="4614" width="14.7109375" style="70" customWidth="1"/>
    <col min="4615" max="4859" width="9.140625" style="70"/>
    <col min="4860" max="4863" width="8.28515625" style="70" customWidth="1"/>
    <col min="4864" max="4868" width="15.42578125" style="70" customWidth="1"/>
    <col min="4869" max="4869" width="15.28515625" style="70" customWidth="1"/>
    <col min="4870" max="4870" width="14.7109375" style="70" customWidth="1"/>
    <col min="4871" max="5115" width="9.140625" style="70"/>
    <col min="5116" max="5119" width="8.28515625" style="70" customWidth="1"/>
    <col min="5120" max="5124" width="15.42578125" style="70" customWidth="1"/>
    <col min="5125" max="5125" width="15.28515625" style="70" customWidth="1"/>
    <col min="5126" max="5126" width="14.7109375" style="70" customWidth="1"/>
    <col min="5127" max="5371" width="9.140625" style="70"/>
    <col min="5372" max="5375" width="8.28515625" style="70" customWidth="1"/>
    <col min="5376" max="5380" width="15.42578125" style="70" customWidth="1"/>
    <col min="5381" max="5381" width="15.28515625" style="70" customWidth="1"/>
    <col min="5382" max="5382" width="14.7109375" style="70" customWidth="1"/>
    <col min="5383" max="5627" width="9.140625" style="70"/>
    <col min="5628" max="5631" width="8.28515625" style="70" customWidth="1"/>
    <col min="5632" max="5636" width="15.42578125" style="70" customWidth="1"/>
    <col min="5637" max="5637" width="15.28515625" style="70" customWidth="1"/>
    <col min="5638" max="5638" width="14.7109375" style="70" customWidth="1"/>
    <col min="5639" max="5883" width="9.140625" style="70"/>
    <col min="5884" max="5887" width="8.28515625" style="70" customWidth="1"/>
    <col min="5888" max="5892" width="15.42578125" style="70" customWidth="1"/>
    <col min="5893" max="5893" width="15.28515625" style="70" customWidth="1"/>
    <col min="5894" max="5894" width="14.7109375" style="70" customWidth="1"/>
    <col min="5895" max="6139" width="9.140625" style="70"/>
    <col min="6140" max="6143" width="8.28515625" style="70" customWidth="1"/>
    <col min="6144" max="6148" width="15.42578125" style="70" customWidth="1"/>
    <col min="6149" max="6149" width="15.28515625" style="70" customWidth="1"/>
    <col min="6150" max="6150" width="14.7109375" style="70" customWidth="1"/>
    <col min="6151" max="6395" width="9.140625" style="70"/>
    <col min="6396" max="6399" width="8.28515625" style="70" customWidth="1"/>
    <col min="6400" max="6404" width="15.42578125" style="70" customWidth="1"/>
    <col min="6405" max="6405" width="15.28515625" style="70" customWidth="1"/>
    <col min="6406" max="6406" width="14.7109375" style="70" customWidth="1"/>
    <col min="6407" max="6651" width="9.140625" style="70"/>
    <col min="6652" max="6655" width="8.28515625" style="70" customWidth="1"/>
    <col min="6656" max="6660" width="15.42578125" style="70" customWidth="1"/>
    <col min="6661" max="6661" width="15.28515625" style="70" customWidth="1"/>
    <col min="6662" max="6662" width="14.7109375" style="70" customWidth="1"/>
    <col min="6663" max="6907" width="9.140625" style="70"/>
    <col min="6908" max="6911" width="8.28515625" style="70" customWidth="1"/>
    <col min="6912" max="6916" width="15.42578125" style="70" customWidth="1"/>
    <col min="6917" max="6917" width="15.28515625" style="70" customWidth="1"/>
    <col min="6918" max="6918" width="14.7109375" style="70" customWidth="1"/>
    <col min="6919" max="7163" width="9.140625" style="70"/>
    <col min="7164" max="7167" width="8.28515625" style="70" customWidth="1"/>
    <col min="7168" max="7172" width="15.42578125" style="70" customWidth="1"/>
    <col min="7173" max="7173" width="15.28515625" style="70" customWidth="1"/>
    <col min="7174" max="7174" width="14.7109375" style="70" customWidth="1"/>
    <col min="7175" max="7419" width="9.140625" style="70"/>
    <col min="7420" max="7423" width="8.28515625" style="70" customWidth="1"/>
    <col min="7424" max="7428" width="15.42578125" style="70" customWidth="1"/>
    <col min="7429" max="7429" width="15.28515625" style="70" customWidth="1"/>
    <col min="7430" max="7430" width="14.7109375" style="70" customWidth="1"/>
    <col min="7431" max="7675" width="9.140625" style="70"/>
    <col min="7676" max="7679" width="8.28515625" style="70" customWidth="1"/>
    <col min="7680" max="7684" width="15.42578125" style="70" customWidth="1"/>
    <col min="7685" max="7685" width="15.28515625" style="70" customWidth="1"/>
    <col min="7686" max="7686" width="14.7109375" style="70" customWidth="1"/>
    <col min="7687" max="7931" width="9.140625" style="70"/>
    <col min="7932" max="7935" width="8.28515625" style="70" customWidth="1"/>
    <col min="7936" max="7940" width="15.42578125" style="70" customWidth="1"/>
    <col min="7941" max="7941" width="15.28515625" style="70" customWidth="1"/>
    <col min="7942" max="7942" width="14.7109375" style="70" customWidth="1"/>
    <col min="7943" max="8187" width="9.140625" style="70"/>
    <col min="8188" max="8191" width="8.28515625" style="70" customWidth="1"/>
    <col min="8192" max="8196" width="15.42578125" style="70" customWidth="1"/>
    <col min="8197" max="8197" width="15.28515625" style="70" customWidth="1"/>
    <col min="8198" max="8198" width="14.7109375" style="70" customWidth="1"/>
    <col min="8199" max="8443" width="9.140625" style="70"/>
    <col min="8444" max="8447" width="8.28515625" style="70" customWidth="1"/>
    <col min="8448" max="8452" width="15.42578125" style="70" customWidth="1"/>
    <col min="8453" max="8453" width="15.28515625" style="70" customWidth="1"/>
    <col min="8454" max="8454" width="14.7109375" style="70" customWidth="1"/>
    <col min="8455" max="8699" width="9.140625" style="70"/>
    <col min="8700" max="8703" width="8.28515625" style="70" customWidth="1"/>
    <col min="8704" max="8708" width="15.42578125" style="70" customWidth="1"/>
    <col min="8709" max="8709" width="15.28515625" style="70" customWidth="1"/>
    <col min="8710" max="8710" width="14.7109375" style="70" customWidth="1"/>
    <col min="8711" max="8955" width="9.140625" style="70"/>
    <col min="8956" max="8959" width="8.28515625" style="70" customWidth="1"/>
    <col min="8960" max="8964" width="15.42578125" style="70" customWidth="1"/>
    <col min="8965" max="8965" width="15.28515625" style="70" customWidth="1"/>
    <col min="8966" max="8966" width="14.7109375" style="70" customWidth="1"/>
    <col min="8967" max="9211" width="9.140625" style="70"/>
    <col min="9212" max="9215" width="8.28515625" style="70" customWidth="1"/>
    <col min="9216" max="9220" width="15.42578125" style="70" customWidth="1"/>
    <col min="9221" max="9221" width="15.28515625" style="70" customWidth="1"/>
    <col min="9222" max="9222" width="14.7109375" style="70" customWidth="1"/>
    <col min="9223" max="9467" width="9.140625" style="70"/>
    <col min="9468" max="9471" width="8.28515625" style="70" customWidth="1"/>
    <col min="9472" max="9476" width="15.42578125" style="70" customWidth="1"/>
    <col min="9477" max="9477" width="15.28515625" style="70" customWidth="1"/>
    <col min="9478" max="9478" width="14.7109375" style="70" customWidth="1"/>
    <col min="9479" max="9723" width="9.140625" style="70"/>
    <col min="9724" max="9727" width="8.28515625" style="70" customWidth="1"/>
    <col min="9728" max="9732" width="15.42578125" style="70" customWidth="1"/>
    <col min="9733" max="9733" width="15.28515625" style="70" customWidth="1"/>
    <col min="9734" max="9734" width="14.7109375" style="70" customWidth="1"/>
    <col min="9735" max="9979" width="9.140625" style="70"/>
    <col min="9980" max="9983" width="8.28515625" style="70" customWidth="1"/>
    <col min="9984" max="9988" width="15.42578125" style="70" customWidth="1"/>
    <col min="9989" max="9989" width="15.28515625" style="70" customWidth="1"/>
    <col min="9990" max="9990" width="14.7109375" style="70" customWidth="1"/>
    <col min="9991" max="10235" width="9.140625" style="70"/>
    <col min="10236" max="10239" width="8.28515625" style="70" customWidth="1"/>
    <col min="10240" max="10244" width="15.42578125" style="70" customWidth="1"/>
    <col min="10245" max="10245" width="15.28515625" style="70" customWidth="1"/>
    <col min="10246" max="10246" width="14.7109375" style="70" customWidth="1"/>
    <col min="10247" max="10491" width="9.140625" style="70"/>
    <col min="10492" max="10495" width="8.28515625" style="70" customWidth="1"/>
    <col min="10496" max="10500" width="15.42578125" style="70" customWidth="1"/>
    <col min="10501" max="10501" width="15.28515625" style="70" customWidth="1"/>
    <col min="10502" max="10502" width="14.7109375" style="70" customWidth="1"/>
    <col min="10503" max="10747" width="9.140625" style="70"/>
    <col min="10748" max="10751" width="8.28515625" style="70" customWidth="1"/>
    <col min="10752" max="10756" width="15.42578125" style="70" customWidth="1"/>
    <col min="10757" max="10757" width="15.28515625" style="70" customWidth="1"/>
    <col min="10758" max="10758" width="14.7109375" style="70" customWidth="1"/>
    <col min="10759" max="11003" width="9.140625" style="70"/>
    <col min="11004" max="11007" width="8.28515625" style="70" customWidth="1"/>
    <col min="11008" max="11012" width="15.42578125" style="70" customWidth="1"/>
    <col min="11013" max="11013" width="15.28515625" style="70" customWidth="1"/>
    <col min="11014" max="11014" width="14.7109375" style="70" customWidth="1"/>
    <col min="11015" max="11259" width="9.140625" style="70"/>
    <col min="11260" max="11263" width="8.28515625" style="70" customWidth="1"/>
    <col min="11264" max="11268" width="15.42578125" style="70" customWidth="1"/>
    <col min="11269" max="11269" width="15.28515625" style="70" customWidth="1"/>
    <col min="11270" max="11270" width="14.7109375" style="70" customWidth="1"/>
    <col min="11271" max="11515" width="9.140625" style="70"/>
    <col min="11516" max="11519" width="8.28515625" style="70" customWidth="1"/>
    <col min="11520" max="11524" width="15.42578125" style="70" customWidth="1"/>
    <col min="11525" max="11525" width="15.28515625" style="70" customWidth="1"/>
    <col min="11526" max="11526" width="14.7109375" style="70" customWidth="1"/>
    <col min="11527" max="11771" width="9.140625" style="70"/>
    <col min="11772" max="11775" width="8.28515625" style="70" customWidth="1"/>
    <col min="11776" max="11780" width="15.42578125" style="70" customWidth="1"/>
    <col min="11781" max="11781" width="15.28515625" style="70" customWidth="1"/>
    <col min="11782" max="11782" width="14.7109375" style="70" customWidth="1"/>
    <col min="11783" max="12027" width="9.140625" style="70"/>
    <col min="12028" max="12031" width="8.28515625" style="70" customWidth="1"/>
    <col min="12032" max="12036" width="15.42578125" style="70" customWidth="1"/>
    <col min="12037" max="12037" width="15.28515625" style="70" customWidth="1"/>
    <col min="12038" max="12038" width="14.7109375" style="70" customWidth="1"/>
    <col min="12039" max="12283" width="9.140625" style="70"/>
    <col min="12284" max="12287" width="8.28515625" style="70" customWidth="1"/>
    <col min="12288" max="12292" width="15.42578125" style="70" customWidth="1"/>
    <col min="12293" max="12293" width="15.28515625" style="70" customWidth="1"/>
    <col min="12294" max="12294" width="14.7109375" style="70" customWidth="1"/>
    <col min="12295" max="12539" width="9.140625" style="70"/>
    <col min="12540" max="12543" width="8.28515625" style="70" customWidth="1"/>
    <col min="12544" max="12548" width="15.42578125" style="70" customWidth="1"/>
    <col min="12549" max="12549" width="15.28515625" style="70" customWidth="1"/>
    <col min="12550" max="12550" width="14.7109375" style="70" customWidth="1"/>
    <col min="12551" max="12795" width="9.140625" style="70"/>
    <col min="12796" max="12799" width="8.28515625" style="70" customWidth="1"/>
    <col min="12800" max="12804" width="15.42578125" style="70" customWidth="1"/>
    <col min="12805" max="12805" width="15.28515625" style="70" customWidth="1"/>
    <col min="12806" max="12806" width="14.7109375" style="70" customWidth="1"/>
    <col min="12807" max="13051" width="9.140625" style="70"/>
    <col min="13052" max="13055" width="8.28515625" style="70" customWidth="1"/>
    <col min="13056" max="13060" width="15.42578125" style="70" customWidth="1"/>
    <col min="13061" max="13061" width="15.28515625" style="70" customWidth="1"/>
    <col min="13062" max="13062" width="14.7109375" style="70" customWidth="1"/>
    <col min="13063" max="13307" width="9.140625" style="70"/>
    <col min="13308" max="13311" width="8.28515625" style="70" customWidth="1"/>
    <col min="13312" max="13316" width="15.42578125" style="70" customWidth="1"/>
    <col min="13317" max="13317" width="15.28515625" style="70" customWidth="1"/>
    <col min="13318" max="13318" width="14.7109375" style="70" customWidth="1"/>
    <col min="13319" max="13563" width="9.140625" style="70"/>
    <col min="13564" max="13567" width="8.28515625" style="70" customWidth="1"/>
    <col min="13568" max="13572" width="15.42578125" style="70" customWidth="1"/>
    <col min="13573" max="13573" width="15.28515625" style="70" customWidth="1"/>
    <col min="13574" max="13574" width="14.7109375" style="70" customWidth="1"/>
    <col min="13575" max="13819" width="9.140625" style="70"/>
    <col min="13820" max="13823" width="8.28515625" style="70" customWidth="1"/>
    <col min="13824" max="13828" width="15.42578125" style="70" customWidth="1"/>
    <col min="13829" max="13829" width="15.28515625" style="70" customWidth="1"/>
    <col min="13830" max="13830" width="14.7109375" style="70" customWidth="1"/>
    <col min="13831" max="14075" width="9.140625" style="70"/>
    <col min="14076" max="14079" width="8.28515625" style="70" customWidth="1"/>
    <col min="14080" max="14084" width="15.42578125" style="70" customWidth="1"/>
    <col min="14085" max="14085" width="15.28515625" style="70" customWidth="1"/>
    <col min="14086" max="14086" width="14.7109375" style="70" customWidth="1"/>
    <col min="14087" max="14331" width="9.140625" style="70"/>
    <col min="14332" max="14335" width="8.28515625" style="70" customWidth="1"/>
    <col min="14336" max="14340" width="15.42578125" style="70" customWidth="1"/>
    <col min="14341" max="14341" width="15.28515625" style="70" customWidth="1"/>
    <col min="14342" max="14342" width="14.7109375" style="70" customWidth="1"/>
    <col min="14343" max="14587" width="9.140625" style="70"/>
    <col min="14588" max="14591" width="8.28515625" style="70" customWidth="1"/>
    <col min="14592" max="14596" width="15.42578125" style="70" customWidth="1"/>
    <col min="14597" max="14597" width="15.28515625" style="70" customWidth="1"/>
    <col min="14598" max="14598" width="14.7109375" style="70" customWidth="1"/>
    <col min="14599" max="14843" width="9.140625" style="70"/>
    <col min="14844" max="14847" width="8.28515625" style="70" customWidth="1"/>
    <col min="14848" max="14852" width="15.42578125" style="70" customWidth="1"/>
    <col min="14853" max="14853" width="15.28515625" style="70" customWidth="1"/>
    <col min="14854" max="14854" width="14.7109375" style="70" customWidth="1"/>
    <col min="14855" max="15099" width="9.140625" style="70"/>
    <col min="15100" max="15103" width="8.28515625" style="70" customWidth="1"/>
    <col min="15104" max="15108" width="15.42578125" style="70" customWidth="1"/>
    <col min="15109" max="15109" width="15.28515625" style="70" customWidth="1"/>
    <col min="15110" max="15110" width="14.7109375" style="70" customWidth="1"/>
    <col min="15111" max="15355" width="9.140625" style="70"/>
    <col min="15356" max="15359" width="8.28515625" style="70" customWidth="1"/>
    <col min="15360" max="15364" width="15.42578125" style="70" customWidth="1"/>
    <col min="15365" max="15365" width="15.28515625" style="70" customWidth="1"/>
    <col min="15366" max="15366" width="14.7109375" style="70" customWidth="1"/>
    <col min="15367" max="15611" width="9.140625" style="70"/>
    <col min="15612" max="15615" width="8.28515625" style="70" customWidth="1"/>
    <col min="15616" max="15620" width="15.42578125" style="70" customWidth="1"/>
    <col min="15621" max="15621" width="15.28515625" style="70" customWidth="1"/>
    <col min="15622" max="15622" width="14.7109375" style="70" customWidth="1"/>
    <col min="15623" max="15867" width="9.140625" style="70"/>
    <col min="15868" max="15871" width="8.28515625" style="70" customWidth="1"/>
    <col min="15872" max="15876" width="15.42578125" style="70" customWidth="1"/>
    <col min="15877" max="15877" width="15.28515625" style="70" customWidth="1"/>
    <col min="15878" max="15878" width="14.7109375" style="70" customWidth="1"/>
    <col min="15879" max="16123" width="9.140625" style="70"/>
    <col min="16124" max="16127" width="8.28515625" style="70" customWidth="1"/>
    <col min="16128" max="16132" width="15.42578125" style="70" customWidth="1"/>
    <col min="16133" max="16133" width="15.28515625" style="70" customWidth="1"/>
    <col min="16134" max="16134" width="14.7109375" style="70" customWidth="1"/>
    <col min="16135" max="16384" width="9.140625" style="70"/>
  </cols>
  <sheetData>
    <row r="1" spans="1:11">
      <c r="A1" s="1206" t="s">
        <v>341</v>
      </c>
      <c r="B1" s="1206"/>
      <c r="C1" s="1206"/>
      <c r="D1" s="1206"/>
      <c r="E1" s="1206"/>
      <c r="F1" s="1206"/>
      <c r="G1" s="72"/>
      <c r="H1" s="72"/>
    </row>
    <row r="2" spans="1:11">
      <c r="A2" s="244" t="s">
        <v>342</v>
      </c>
      <c r="B2" s="72"/>
      <c r="C2" s="72"/>
      <c r="D2" s="72"/>
      <c r="E2" s="72"/>
      <c r="F2" s="72"/>
      <c r="G2" s="72"/>
      <c r="H2" s="72"/>
    </row>
    <row r="3" spans="1:11" ht="14.25">
      <c r="A3" s="69"/>
    </row>
    <row r="4" spans="1:11" ht="15.75">
      <c r="A4" s="1205" t="s">
        <v>461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</row>
    <row r="5" spans="1:11">
      <c r="A5" s="72" t="s">
        <v>474</v>
      </c>
      <c r="B5" s="72"/>
      <c r="C5" s="72"/>
      <c r="D5" s="72"/>
      <c r="E5" s="72"/>
      <c r="F5" s="72"/>
      <c r="G5" s="72"/>
      <c r="H5" s="72"/>
    </row>
    <row r="6" spans="1:11">
      <c r="A6" s="1207"/>
      <c r="B6" s="1208"/>
      <c r="C6" s="1208"/>
      <c r="D6" s="1208"/>
      <c r="E6" s="1208"/>
      <c r="F6" s="1208"/>
      <c r="G6" s="1208"/>
      <c r="H6" s="1208"/>
      <c r="I6" s="226"/>
      <c r="J6" s="226"/>
    </row>
    <row r="7" spans="1:11">
      <c r="A7" s="1207" t="s">
        <v>264</v>
      </c>
      <c r="B7" s="1208"/>
      <c r="C7" s="1208"/>
      <c r="D7" s="1208"/>
      <c r="E7" s="1208"/>
      <c r="F7" s="1208"/>
      <c r="G7" s="1208"/>
    </row>
    <row r="8" spans="1:11" ht="13.5" thickBot="1">
      <c r="A8" s="1207"/>
      <c r="B8" s="1208"/>
      <c r="C8" s="1208"/>
      <c r="D8" s="1208"/>
      <c r="E8" s="1208"/>
      <c r="F8" s="1208"/>
      <c r="G8" s="1208"/>
    </row>
    <row r="9" spans="1:11" ht="22.5" customHeight="1" thickBot="1">
      <c r="A9" s="74" t="s">
        <v>266</v>
      </c>
      <c r="B9" s="74"/>
      <c r="C9" s="74"/>
      <c r="D9" s="74"/>
      <c r="E9" s="1212" t="s">
        <v>475</v>
      </c>
      <c r="F9" s="1213"/>
      <c r="G9" s="1214" t="s">
        <v>476</v>
      </c>
      <c r="H9" s="1215"/>
      <c r="I9" s="1215"/>
      <c r="J9" s="1216"/>
      <c r="K9" s="1204" t="s">
        <v>477</v>
      </c>
    </row>
    <row r="10" spans="1:11" ht="21.75" thickBot="1">
      <c r="A10" s="75" t="s">
        <v>123</v>
      </c>
      <c r="B10" s="75" t="s">
        <v>267</v>
      </c>
      <c r="C10" s="75" t="s">
        <v>268</v>
      </c>
      <c r="D10" s="75" t="s">
        <v>463</v>
      </c>
      <c r="E10" s="75" t="s">
        <v>269</v>
      </c>
      <c r="F10" s="245" t="s">
        <v>464</v>
      </c>
      <c r="G10" s="246" t="s">
        <v>478</v>
      </c>
      <c r="H10" s="247" t="s">
        <v>479</v>
      </c>
      <c r="I10" s="260" t="s">
        <v>480</v>
      </c>
      <c r="J10" s="261" t="s">
        <v>481</v>
      </c>
      <c r="K10" s="1204"/>
    </row>
    <row r="11" spans="1:11">
      <c r="A11" s="76" t="s">
        <v>271</v>
      </c>
      <c r="B11" s="76" t="s">
        <v>465</v>
      </c>
      <c r="C11" s="76" t="s">
        <v>466</v>
      </c>
      <c r="D11" s="248" t="s">
        <v>467</v>
      </c>
      <c r="E11" s="249">
        <v>1000000</v>
      </c>
      <c r="F11" s="250">
        <v>1000000</v>
      </c>
      <c r="G11" s="251">
        <v>0</v>
      </c>
      <c r="H11" s="249">
        <v>0</v>
      </c>
      <c r="I11" s="250">
        <v>1000000</v>
      </c>
      <c r="J11" s="257">
        <f>G11+H11+I11/1000</f>
        <v>1000</v>
      </c>
      <c r="K11" s="252">
        <f>F11-E11</f>
        <v>0</v>
      </c>
    </row>
    <row r="12" spans="1:11">
      <c r="A12" s="76" t="s">
        <v>274</v>
      </c>
      <c r="B12" s="76" t="s">
        <v>354</v>
      </c>
      <c r="C12" s="76" t="s">
        <v>355</v>
      </c>
      <c r="D12" s="248" t="s">
        <v>467</v>
      </c>
      <c r="E12" s="249">
        <v>3578547.08</v>
      </c>
      <c r="F12" s="250">
        <v>5584000</v>
      </c>
      <c r="G12" s="251">
        <v>955600</v>
      </c>
      <c r="H12" s="249">
        <v>1245611.8999999999</v>
      </c>
      <c r="I12" s="250">
        <v>1399918.89</v>
      </c>
      <c r="J12" s="258">
        <f>G12+H12+I12</f>
        <v>3601130.79</v>
      </c>
      <c r="K12" s="252">
        <f t="shared" ref="K12:K58" si="0">F12-E12</f>
        <v>2005452.92</v>
      </c>
    </row>
    <row r="13" spans="1:11">
      <c r="A13" s="339" t="s">
        <v>276</v>
      </c>
      <c r="B13" s="339" t="s">
        <v>356</v>
      </c>
      <c r="C13" s="339" t="s">
        <v>357</v>
      </c>
      <c r="D13" s="340" t="s">
        <v>468</v>
      </c>
      <c r="E13" s="374">
        <v>28969367.640000001</v>
      </c>
      <c r="F13" s="375">
        <v>44607000</v>
      </c>
      <c r="G13" s="376">
        <v>8386242.2300000004</v>
      </c>
      <c r="H13" s="374">
        <v>11932825.470000001</v>
      </c>
      <c r="I13" s="375">
        <v>9170669.9199999999</v>
      </c>
      <c r="J13" s="377">
        <f t="shared" ref="J13:J58" si="1">G13+H13+I13</f>
        <v>29489737.620000005</v>
      </c>
      <c r="K13" s="378">
        <f t="shared" si="0"/>
        <v>15637632.359999999</v>
      </c>
    </row>
    <row r="14" spans="1:11">
      <c r="A14" s="76" t="s">
        <v>278</v>
      </c>
      <c r="B14" s="76" t="s">
        <v>272</v>
      </c>
      <c r="C14" s="76" t="s">
        <v>469</v>
      </c>
      <c r="D14" s="379" t="s">
        <v>470</v>
      </c>
      <c r="E14" s="380">
        <v>2181498.27</v>
      </c>
      <c r="F14" s="381">
        <v>5006000</v>
      </c>
      <c r="G14" s="382">
        <v>636317.81999999995</v>
      </c>
      <c r="H14" s="380">
        <v>771000</v>
      </c>
      <c r="I14" s="381">
        <v>791476.74</v>
      </c>
      <c r="J14" s="383">
        <f t="shared" si="1"/>
        <v>2198794.5599999996</v>
      </c>
      <c r="K14" s="384">
        <f t="shared" si="0"/>
        <v>2824501.73</v>
      </c>
    </row>
    <row r="15" spans="1:11">
      <c r="A15" s="76" t="s">
        <v>280</v>
      </c>
      <c r="B15" s="76" t="s">
        <v>272</v>
      </c>
      <c r="C15" s="76" t="s">
        <v>273</v>
      </c>
      <c r="D15" s="379" t="s">
        <v>470</v>
      </c>
      <c r="E15" s="380">
        <v>7345695.3899999997</v>
      </c>
      <c r="F15" s="381">
        <v>7659000</v>
      </c>
      <c r="G15" s="382">
        <v>7068527</v>
      </c>
      <c r="H15" s="380">
        <v>164397</v>
      </c>
      <c r="I15" s="381">
        <v>118999.34</v>
      </c>
      <c r="J15" s="383">
        <f t="shared" si="1"/>
        <v>7351923.3399999999</v>
      </c>
      <c r="K15" s="384">
        <f t="shared" si="0"/>
        <v>313304.61000000034</v>
      </c>
    </row>
    <row r="16" spans="1:11">
      <c r="A16" s="76" t="s">
        <v>282</v>
      </c>
      <c r="B16" s="76" t="s">
        <v>272</v>
      </c>
      <c r="C16" s="76" t="s">
        <v>275</v>
      </c>
      <c r="D16" s="379" t="s">
        <v>470</v>
      </c>
      <c r="E16" s="380">
        <v>95859100</v>
      </c>
      <c r="F16" s="381">
        <v>164910000</v>
      </c>
      <c r="G16" s="382">
        <v>37952778.490000002</v>
      </c>
      <c r="H16" s="380">
        <v>39101627.200000003</v>
      </c>
      <c r="I16" s="381">
        <v>21102481.190000001</v>
      </c>
      <c r="J16" s="383">
        <f t="shared" si="1"/>
        <v>98156886.879999995</v>
      </c>
      <c r="K16" s="384">
        <f t="shared" si="0"/>
        <v>69050900</v>
      </c>
    </row>
    <row r="17" spans="1:11">
      <c r="A17" s="76" t="s">
        <v>284</v>
      </c>
      <c r="B17" s="76" t="s">
        <v>272</v>
      </c>
      <c r="C17" s="76" t="s">
        <v>277</v>
      </c>
      <c r="D17" s="379" t="s">
        <v>470</v>
      </c>
      <c r="E17" s="380">
        <v>2289.92</v>
      </c>
      <c r="F17" s="381">
        <v>73000</v>
      </c>
      <c r="G17" s="382">
        <v>0</v>
      </c>
      <c r="H17" s="380">
        <v>1423.21</v>
      </c>
      <c r="I17" s="381">
        <v>1040</v>
      </c>
      <c r="J17" s="383">
        <f t="shared" si="1"/>
        <v>2463.21</v>
      </c>
      <c r="K17" s="384">
        <f t="shared" si="0"/>
        <v>70710.080000000002</v>
      </c>
    </row>
    <row r="18" spans="1:11">
      <c r="A18" s="76" t="s">
        <v>286</v>
      </c>
      <c r="B18" s="76" t="s">
        <v>272</v>
      </c>
      <c r="C18" s="76" t="s">
        <v>279</v>
      </c>
      <c r="D18" s="248" t="s">
        <v>468</v>
      </c>
      <c r="E18" s="249">
        <v>2391864.27</v>
      </c>
      <c r="F18" s="250">
        <v>3880000</v>
      </c>
      <c r="G18" s="251">
        <v>1078752.3700000001</v>
      </c>
      <c r="H18" s="249">
        <v>1007395.48</v>
      </c>
      <c r="I18" s="250">
        <v>363120.23</v>
      </c>
      <c r="J18" s="258">
        <f t="shared" si="1"/>
        <v>2449268.08</v>
      </c>
      <c r="K18" s="252">
        <f t="shared" si="0"/>
        <v>1488135.73</v>
      </c>
    </row>
    <row r="19" spans="1:11">
      <c r="A19" s="76" t="s">
        <v>288</v>
      </c>
      <c r="B19" s="76" t="s">
        <v>272</v>
      </c>
      <c r="C19" s="76" t="s">
        <v>281</v>
      </c>
      <c r="D19" s="248" t="s">
        <v>468</v>
      </c>
      <c r="E19" s="249">
        <v>146526</v>
      </c>
      <c r="F19" s="250">
        <v>282000</v>
      </c>
      <c r="G19" s="251">
        <v>52740</v>
      </c>
      <c r="H19" s="249">
        <v>64200</v>
      </c>
      <c r="I19" s="250">
        <v>35246</v>
      </c>
      <c r="J19" s="258">
        <f t="shared" si="1"/>
        <v>152186</v>
      </c>
      <c r="K19" s="252">
        <f t="shared" si="0"/>
        <v>135474</v>
      </c>
    </row>
    <row r="20" spans="1:11">
      <c r="A20" s="76" t="s">
        <v>290</v>
      </c>
      <c r="B20" s="76" t="s">
        <v>272</v>
      </c>
      <c r="C20" s="76" t="s">
        <v>283</v>
      </c>
      <c r="D20" s="248" t="s">
        <v>468</v>
      </c>
      <c r="E20" s="249">
        <v>105966</v>
      </c>
      <c r="F20" s="250">
        <v>212000</v>
      </c>
      <c r="G20" s="251">
        <v>35722</v>
      </c>
      <c r="H20" s="249">
        <v>35700</v>
      </c>
      <c r="I20" s="250">
        <v>35148</v>
      </c>
      <c r="J20" s="258">
        <f t="shared" si="1"/>
        <v>106570</v>
      </c>
      <c r="K20" s="252">
        <f t="shared" si="0"/>
        <v>106034</v>
      </c>
    </row>
    <row r="21" spans="1:11">
      <c r="A21" s="76" t="s">
        <v>292</v>
      </c>
      <c r="B21" s="76" t="s">
        <v>272</v>
      </c>
      <c r="C21" s="76" t="s">
        <v>285</v>
      </c>
      <c r="D21" s="248" t="s">
        <v>468</v>
      </c>
      <c r="E21" s="249">
        <v>1874989.34</v>
      </c>
      <c r="F21" s="250">
        <v>2500000</v>
      </c>
      <c r="G21" s="251">
        <v>496059.7</v>
      </c>
      <c r="H21" s="249">
        <v>753863.41</v>
      </c>
      <c r="I21" s="250">
        <v>626975</v>
      </c>
      <c r="J21" s="258">
        <f t="shared" si="1"/>
        <v>1876898.11</v>
      </c>
      <c r="K21" s="252">
        <f t="shared" si="0"/>
        <v>625010.65999999992</v>
      </c>
    </row>
    <row r="22" spans="1:11">
      <c r="A22" s="76" t="s">
        <v>294</v>
      </c>
      <c r="B22" s="76" t="s">
        <v>272</v>
      </c>
      <c r="C22" s="76" t="s">
        <v>287</v>
      </c>
      <c r="D22" s="248" t="s">
        <v>468</v>
      </c>
      <c r="E22" s="249">
        <v>243514</v>
      </c>
      <c r="F22" s="250">
        <v>465000</v>
      </c>
      <c r="G22" s="251">
        <v>81470</v>
      </c>
      <c r="H22" s="249">
        <v>110900</v>
      </c>
      <c r="I22" s="250">
        <v>54114</v>
      </c>
      <c r="J22" s="258">
        <f t="shared" si="1"/>
        <v>246484</v>
      </c>
      <c r="K22" s="252">
        <f t="shared" si="0"/>
        <v>221486</v>
      </c>
    </row>
    <row r="23" spans="1:11">
      <c r="A23" s="76" t="s">
        <v>296</v>
      </c>
      <c r="B23" s="76" t="s">
        <v>272</v>
      </c>
      <c r="C23" s="76" t="s">
        <v>289</v>
      </c>
      <c r="D23" s="248" t="s">
        <v>468</v>
      </c>
      <c r="E23" s="249">
        <v>175793.77</v>
      </c>
      <c r="F23" s="250">
        <v>342000</v>
      </c>
      <c r="G23" s="251">
        <v>61568.77</v>
      </c>
      <c r="H23" s="249">
        <v>61609</v>
      </c>
      <c r="I23" s="250">
        <v>60200</v>
      </c>
      <c r="J23" s="258">
        <f t="shared" si="1"/>
        <v>183377.77</v>
      </c>
      <c r="K23" s="252">
        <f t="shared" si="0"/>
        <v>166206.23000000001</v>
      </c>
    </row>
    <row r="24" spans="1:11">
      <c r="A24" s="76" t="s">
        <v>298</v>
      </c>
      <c r="B24" s="76" t="s">
        <v>272</v>
      </c>
      <c r="C24" s="76" t="s">
        <v>291</v>
      </c>
      <c r="D24" s="248" t="s">
        <v>468</v>
      </c>
      <c r="E24" s="249">
        <v>172703</v>
      </c>
      <c r="F24" s="250">
        <v>213000</v>
      </c>
      <c r="G24" s="251">
        <v>63674</v>
      </c>
      <c r="H24" s="249">
        <v>60794</v>
      </c>
      <c r="I24" s="250">
        <v>60470</v>
      </c>
      <c r="J24" s="258">
        <f t="shared" si="1"/>
        <v>184938</v>
      </c>
      <c r="K24" s="252">
        <f t="shared" si="0"/>
        <v>40297</v>
      </c>
    </row>
    <row r="25" spans="1:11">
      <c r="A25" s="76" t="s">
        <v>300</v>
      </c>
      <c r="B25" s="76" t="s">
        <v>272</v>
      </c>
      <c r="C25" s="76" t="s">
        <v>293</v>
      </c>
      <c r="D25" s="248" t="s">
        <v>468</v>
      </c>
      <c r="E25" s="249">
        <v>52983</v>
      </c>
      <c r="F25" s="250">
        <v>71000</v>
      </c>
      <c r="G25" s="251">
        <v>17774</v>
      </c>
      <c r="H25" s="249">
        <v>22787</v>
      </c>
      <c r="I25" s="250">
        <v>17674</v>
      </c>
      <c r="J25" s="258">
        <f t="shared" si="1"/>
        <v>58235</v>
      </c>
      <c r="K25" s="252">
        <f t="shared" si="0"/>
        <v>18017</v>
      </c>
    </row>
    <row r="26" spans="1:11">
      <c r="A26" s="76" t="s">
        <v>302</v>
      </c>
      <c r="B26" s="76" t="s">
        <v>272</v>
      </c>
      <c r="C26" s="76" t="s">
        <v>295</v>
      </c>
      <c r="D26" s="248" t="s">
        <v>468</v>
      </c>
      <c r="E26" s="249">
        <v>23186057</v>
      </c>
      <c r="F26" s="250">
        <v>34800000</v>
      </c>
      <c r="G26" s="251">
        <v>5886831.1799999997</v>
      </c>
      <c r="H26" s="249">
        <v>9094500</v>
      </c>
      <c r="I26" s="250">
        <v>8293251.71</v>
      </c>
      <c r="J26" s="258">
        <f t="shared" si="1"/>
        <v>23274582.890000001</v>
      </c>
      <c r="K26" s="252">
        <f t="shared" si="0"/>
        <v>11613943</v>
      </c>
    </row>
    <row r="27" spans="1:11">
      <c r="A27" s="76" t="s">
        <v>304</v>
      </c>
      <c r="B27" s="76" t="s">
        <v>272</v>
      </c>
      <c r="C27" s="76" t="s">
        <v>297</v>
      </c>
      <c r="D27" s="248" t="s">
        <v>468</v>
      </c>
      <c r="E27" s="249">
        <v>5560</v>
      </c>
      <c r="F27" s="250">
        <v>39000</v>
      </c>
      <c r="G27" s="251">
        <v>725.03</v>
      </c>
      <c r="H27" s="249">
        <v>2554</v>
      </c>
      <c r="I27" s="250">
        <v>2828</v>
      </c>
      <c r="J27" s="258">
        <f t="shared" si="1"/>
        <v>6107.03</v>
      </c>
      <c r="K27" s="252">
        <f t="shared" si="0"/>
        <v>33440</v>
      </c>
    </row>
    <row r="28" spans="1:11">
      <c r="A28" s="76" t="s">
        <v>306</v>
      </c>
      <c r="B28" s="76" t="s">
        <v>272</v>
      </c>
      <c r="C28" s="76" t="s">
        <v>299</v>
      </c>
      <c r="D28" s="248" t="s">
        <v>468</v>
      </c>
      <c r="E28" s="249">
        <v>654672</v>
      </c>
      <c r="F28" s="250">
        <v>952000</v>
      </c>
      <c r="G28" s="251">
        <v>209785.77</v>
      </c>
      <c r="H28" s="249">
        <v>211097.01</v>
      </c>
      <c r="I28" s="250">
        <v>235551.87</v>
      </c>
      <c r="J28" s="258">
        <f t="shared" si="1"/>
        <v>656434.65</v>
      </c>
      <c r="K28" s="252">
        <f t="shared" si="0"/>
        <v>297328</v>
      </c>
    </row>
    <row r="29" spans="1:11">
      <c r="A29" s="76" t="s">
        <v>308</v>
      </c>
      <c r="B29" s="76" t="s">
        <v>272</v>
      </c>
      <c r="C29" s="76" t="s">
        <v>301</v>
      </c>
      <c r="D29" s="248" t="s">
        <v>468</v>
      </c>
      <c r="E29" s="249">
        <v>0</v>
      </c>
      <c r="F29" s="250">
        <v>9000</v>
      </c>
      <c r="G29" s="251">
        <v>0</v>
      </c>
      <c r="H29" s="249">
        <v>0</v>
      </c>
      <c r="I29" s="250">
        <v>0</v>
      </c>
      <c r="J29" s="258">
        <f t="shared" si="1"/>
        <v>0</v>
      </c>
      <c r="K29" s="252">
        <f t="shared" si="0"/>
        <v>9000</v>
      </c>
    </row>
    <row r="30" spans="1:11">
      <c r="A30" s="76" t="s">
        <v>310</v>
      </c>
      <c r="B30" s="76" t="s">
        <v>272</v>
      </c>
      <c r="C30" s="76" t="s">
        <v>303</v>
      </c>
      <c r="D30" s="248" t="s">
        <v>468</v>
      </c>
      <c r="E30" s="249">
        <v>7171755</v>
      </c>
      <c r="F30" s="250">
        <v>10603000</v>
      </c>
      <c r="G30" s="251">
        <v>1807678</v>
      </c>
      <c r="H30" s="249">
        <v>3037853.96</v>
      </c>
      <c r="I30" s="250">
        <v>2484600</v>
      </c>
      <c r="J30" s="258">
        <f t="shared" si="1"/>
        <v>7330131.96</v>
      </c>
      <c r="K30" s="252">
        <f t="shared" si="0"/>
        <v>3431245</v>
      </c>
    </row>
    <row r="31" spans="1:11">
      <c r="A31" s="76" t="s">
        <v>312</v>
      </c>
      <c r="B31" s="76" t="s">
        <v>272</v>
      </c>
      <c r="C31" s="76" t="s">
        <v>305</v>
      </c>
      <c r="D31" s="248" t="s">
        <v>468</v>
      </c>
      <c r="E31" s="249">
        <v>24270900</v>
      </c>
      <c r="F31" s="250">
        <v>36200000</v>
      </c>
      <c r="G31" s="251">
        <v>10862171.9</v>
      </c>
      <c r="H31" s="249">
        <v>10469230.23</v>
      </c>
      <c r="I31" s="250">
        <v>3188552.66</v>
      </c>
      <c r="J31" s="258">
        <f t="shared" si="1"/>
        <v>24519954.790000003</v>
      </c>
      <c r="K31" s="252">
        <f t="shared" si="0"/>
        <v>11929100</v>
      </c>
    </row>
    <row r="32" spans="1:11">
      <c r="A32" s="76" t="s">
        <v>314</v>
      </c>
      <c r="B32" s="76" t="s">
        <v>272</v>
      </c>
      <c r="C32" s="76" t="s">
        <v>307</v>
      </c>
      <c r="D32" s="248" t="s">
        <v>468</v>
      </c>
      <c r="E32" s="249">
        <v>1528300</v>
      </c>
      <c r="F32" s="250">
        <v>2272000</v>
      </c>
      <c r="G32" s="251">
        <v>813262</v>
      </c>
      <c r="H32" s="249">
        <v>819144.06</v>
      </c>
      <c r="I32" s="250">
        <v>1423.41</v>
      </c>
      <c r="J32" s="258">
        <f t="shared" si="1"/>
        <v>1633829.47</v>
      </c>
      <c r="K32" s="252">
        <f t="shared" si="0"/>
        <v>743700</v>
      </c>
    </row>
    <row r="33" spans="1:11">
      <c r="A33" s="76" t="s">
        <v>316</v>
      </c>
      <c r="B33" s="76" t="s">
        <v>272</v>
      </c>
      <c r="C33" s="76" t="s">
        <v>309</v>
      </c>
      <c r="D33" s="248" t="s">
        <v>468</v>
      </c>
      <c r="E33" s="249">
        <v>6711000</v>
      </c>
      <c r="F33" s="250">
        <v>9941000</v>
      </c>
      <c r="G33" s="251">
        <v>3637397.55</v>
      </c>
      <c r="H33" s="249">
        <v>1754803.37</v>
      </c>
      <c r="I33" s="250">
        <v>1338782.78</v>
      </c>
      <c r="J33" s="258">
        <f t="shared" si="1"/>
        <v>6730983.7000000002</v>
      </c>
      <c r="K33" s="252">
        <f t="shared" si="0"/>
        <v>3230000</v>
      </c>
    </row>
    <row r="34" spans="1:11">
      <c r="A34" s="76" t="s">
        <v>318</v>
      </c>
      <c r="B34" s="76" t="s">
        <v>272</v>
      </c>
      <c r="C34" s="76" t="s">
        <v>311</v>
      </c>
      <c r="D34" s="248" t="s">
        <v>468</v>
      </c>
      <c r="E34" s="249">
        <v>4642200</v>
      </c>
      <c r="F34" s="250">
        <v>7044000</v>
      </c>
      <c r="G34" s="251">
        <v>2185197.15</v>
      </c>
      <c r="H34" s="249">
        <v>2252653.62</v>
      </c>
      <c r="I34" s="250">
        <v>221174.71</v>
      </c>
      <c r="J34" s="258">
        <f t="shared" si="1"/>
        <v>4659025.4799999995</v>
      </c>
      <c r="K34" s="252">
        <f t="shared" si="0"/>
        <v>2401800</v>
      </c>
    </row>
    <row r="35" spans="1:11" ht="13.5" thickBot="1">
      <c r="A35" s="343" t="s">
        <v>320</v>
      </c>
      <c r="B35" s="343" t="s">
        <v>272</v>
      </c>
      <c r="C35" s="343" t="s">
        <v>313</v>
      </c>
      <c r="D35" s="344" t="s">
        <v>468</v>
      </c>
      <c r="E35" s="249">
        <v>376106</v>
      </c>
      <c r="F35" s="250">
        <v>589000</v>
      </c>
      <c r="G35" s="251">
        <v>162688.79999999999</v>
      </c>
      <c r="H35" s="249">
        <v>96598</v>
      </c>
      <c r="I35" s="250">
        <v>118940.96</v>
      </c>
      <c r="J35" s="258">
        <f t="shared" si="1"/>
        <v>378227.76</v>
      </c>
      <c r="K35" s="252">
        <f t="shared" si="0"/>
        <v>212894</v>
      </c>
    </row>
    <row r="36" spans="1:11" ht="15" customHeight="1" thickBot="1">
      <c r="A36" s="1209"/>
      <c r="B36" s="1210"/>
      <c r="C36" s="1210"/>
      <c r="D36" s="1211"/>
      <c r="E36" s="342">
        <f>SUM(E14:E35)+E12</f>
        <v>182678020.03999999</v>
      </c>
      <c r="F36" s="341">
        <f t="shared" ref="F36:K36" si="2">SUM(F14:F35)+F12</f>
        <v>293646000</v>
      </c>
      <c r="G36" s="341">
        <f t="shared" si="2"/>
        <v>74066721.530000001</v>
      </c>
      <c r="H36" s="341">
        <f t="shared" si="2"/>
        <v>71139742.450000018</v>
      </c>
      <c r="I36" s="341">
        <f t="shared" si="2"/>
        <v>40551969.489999995</v>
      </c>
      <c r="J36" s="341">
        <f t="shared" si="2"/>
        <v>185758433.46999994</v>
      </c>
      <c r="K36" s="341">
        <f t="shared" si="2"/>
        <v>110967979.96000001</v>
      </c>
    </row>
    <row r="37" spans="1:11">
      <c r="A37" s="345" t="s">
        <v>322</v>
      </c>
      <c r="B37" s="345" t="s">
        <v>272</v>
      </c>
      <c r="C37" s="345" t="s">
        <v>315</v>
      </c>
      <c r="D37" s="385" t="s">
        <v>470</v>
      </c>
      <c r="E37" s="380">
        <v>31770400.809999999</v>
      </c>
      <c r="F37" s="381">
        <v>42004000</v>
      </c>
      <c r="G37" s="382">
        <v>10239201.1</v>
      </c>
      <c r="H37" s="380">
        <v>10451280.51</v>
      </c>
      <c r="I37" s="381">
        <v>13800000</v>
      </c>
      <c r="J37" s="383">
        <f t="shared" si="1"/>
        <v>34490481.609999999</v>
      </c>
      <c r="K37" s="384">
        <f t="shared" si="0"/>
        <v>10233599.190000001</v>
      </c>
    </row>
    <row r="38" spans="1:11">
      <c r="A38" s="76" t="s">
        <v>324</v>
      </c>
      <c r="B38" s="76" t="s">
        <v>272</v>
      </c>
      <c r="C38" s="76" t="s">
        <v>317</v>
      </c>
      <c r="D38" s="379" t="s">
        <v>470</v>
      </c>
      <c r="E38" s="380">
        <v>3743386.88</v>
      </c>
      <c r="F38" s="381">
        <v>4650000</v>
      </c>
      <c r="G38" s="382">
        <v>1201065.77</v>
      </c>
      <c r="H38" s="380">
        <v>1102078.29</v>
      </c>
      <c r="I38" s="381">
        <v>1600000</v>
      </c>
      <c r="J38" s="383">
        <f t="shared" si="1"/>
        <v>3903144.06</v>
      </c>
      <c r="K38" s="384">
        <f t="shared" si="0"/>
        <v>906613.12000000011</v>
      </c>
    </row>
    <row r="39" spans="1:11">
      <c r="A39" s="76" t="s">
        <v>326</v>
      </c>
      <c r="B39" s="76" t="s">
        <v>272</v>
      </c>
      <c r="C39" s="76" t="s">
        <v>319</v>
      </c>
      <c r="D39" s="248" t="s">
        <v>468</v>
      </c>
      <c r="E39" s="249">
        <v>18012401</v>
      </c>
      <c r="F39" s="250">
        <v>22418000</v>
      </c>
      <c r="G39" s="251">
        <v>4233742</v>
      </c>
      <c r="H39" s="249">
        <v>7254000</v>
      </c>
      <c r="I39" s="250">
        <v>7183945</v>
      </c>
      <c r="J39" s="258">
        <f t="shared" si="1"/>
        <v>18671687</v>
      </c>
      <c r="K39" s="252">
        <f t="shared" si="0"/>
        <v>4405599</v>
      </c>
    </row>
    <row r="40" spans="1:11">
      <c r="A40" s="76" t="s">
        <v>328</v>
      </c>
      <c r="B40" s="76" t="s">
        <v>272</v>
      </c>
      <c r="C40" s="76" t="s">
        <v>321</v>
      </c>
      <c r="D40" s="248" t="s">
        <v>468</v>
      </c>
      <c r="E40" s="249">
        <v>77878.25</v>
      </c>
      <c r="F40" s="250">
        <v>265000</v>
      </c>
      <c r="G40" s="251">
        <v>30248.03</v>
      </c>
      <c r="H40" s="249">
        <v>31000</v>
      </c>
      <c r="I40" s="250">
        <v>30000</v>
      </c>
      <c r="J40" s="258">
        <f t="shared" si="1"/>
        <v>91248.03</v>
      </c>
      <c r="K40" s="252">
        <f t="shared" si="0"/>
        <v>187121.75</v>
      </c>
    </row>
    <row r="41" spans="1:11">
      <c r="A41" s="76" t="s">
        <v>331</v>
      </c>
      <c r="B41" s="76" t="s">
        <v>272</v>
      </c>
      <c r="C41" s="76" t="s">
        <v>323</v>
      </c>
      <c r="D41" s="248" t="s">
        <v>467</v>
      </c>
      <c r="E41" s="249">
        <v>726664.5</v>
      </c>
      <c r="F41" s="250">
        <v>835000</v>
      </c>
      <c r="G41" s="251">
        <v>728525</v>
      </c>
      <c r="H41" s="249">
        <v>0</v>
      </c>
      <c r="I41" s="250">
        <v>0</v>
      </c>
      <c r="J41" s="258">
        <f t="shared" si="1"/>
        <v>728525</v>
      </c>
      <c r="K41" s="252">
        <f t="shared" si="0"/>
        <v>108335.5</v>
      </c>
    </row>
    <row r="42" spans="1:11">
      <c r="A42" s="76" t="s">
        <v>333</v>
      </c>
      <c r="B42" s="76" t="s">
        <v>272</v>
      </c>
      <c r="C42" s="76" t="s">
        <v>327</v>
      </c>
      <c r="D42" s="379" t="s">
        <v>470</v>
      </c>
      <c r="E42" s="380">
        <v>33000</v>
      </c>
      <c r="F42" s="381">
        <v>33000</v>
      </c>
      <c r="G42" s="382">
        <v>0</v>
      </c>
      <c r="H42" s="380">
        <v>0</v>
      </c>
      <c r="I42" s="381">
        <v>33000</v>
      </c>
      <c r="J42" s="383">
        <f t="shared" si="1"/>
        <v>33000</v>
      </c>
      <c r="K42" s="384">
        <f t="shared" si="0"/>
        <v>0</v>
      </c>
    </row>
    <row r="43" spans="1:11">
      <c r="A43" s="76" t="s">
        <v>335</v>
      </c>
      <c r="B43" s="76" t="s">
        <v>329</v>
      </c>
      <c r="C43" s="76" t="s">
        <v>330</v>
      </c>
      <c r="D43" s="379" t="s">
        <v>470</v>
      </c>
      <c r="E43" s="380">
        <v>14958647</v>
      </c>
      <c r="F43" s="381">
        <v>18637000</v>
      </c>
      <c r="G43" s="382">
        <v>4000000</v>
      </c>
      <c r="H43" s="380">
        <v>5663058</v>
      </c>
      <c r="I43" s="381">
        <v>6349847</v>
      </c>
      <c r="J43" s="383">
        <f t="shared" si="1"/>
        <v>16012905</v>
      </c>
      <c r="K43" s="384">
        <f t="shared" si="0"/>
        <v>3678353</v>
      </c>
    </row>
    <row r="44" spans="1:11">
      <c r="A44" s="76" t="s">
        <v>337</v>
      </c>
      <c r="B44" s="76" t="s">
        <v>329</v>
      </c>
      <c r="C44" s="76" t="s">
        <v>332</v>
      </c>
      <c r="D44" s="379" t="s">
        <v>470</v>
      </c>
      <c r="E44" s="380">
        <v>571689.18999999994</v>
      </c>
      <c r="F44" s="381">
        <v>701000</v>
      </c>
      <c r="G44" s="382">
        <v>325967.96000000002</v>
      </c>
      <c r="H44" s="380">
        <v>300000</v>
      </c>
      <c r="I44" s="381">
        <v>0</v>
      </c>
      <c r="J44" s="383">
        <f t="shared" si="1"/>
        <v>625967.96</v>
      </c>
      <c r="K44" s="384">
        <f t="shared" si="0"/>
        <v>129310.81000000006</v>
      </c>
    </row>
    <row r="45" spans="1:11">
      <c r="A45" s="76" t="s">
        <v>339</v>
      </c>
      <c r="B45" s="76" t="s">
        <v>329</v>
      </c>
      <c r="C45" s="76" t="s">
        <v>334</v>
      </c>
      <c r="D45" s="248" t="s">
        <v>468</v>
      </c>
      <c r="E45" s="249">
        <v>16520090.34</v>
      </c>
      <c r="F45" s="250">
        <v>22568000</v>
      </c>
      <c r="G45" s="251">
        <v>3942671.88</v>
      </c>
      <c r="H45" s="249">
        <v>6088000</v>
      </c>
      <c r="I45" s="250">
        <v>8468551.3000000007</v>
      </c>
      <c r="J45" s="258">
        <f t="shared" si="1"/>
        <v>18499223.18</v>
      </c>
      <c r="K45" s="252">
        <f t="shared" si="0"/>
        <v>6047909.6600000001</v>
      </c>
    </row>
    <row r="46" spans="1:11">
      <c r="A46" s="76" t="s">
        <v>358</v>
      </c>
      <c r="B46" s="76" t="s">
        <v>329</v>
      </c>
      <c r="C46" s="76" t="s">
        <v>336</v>
      </c>
      <c r="D46" s="248" t="s">
        <v>468</v>
      </c>
      <c r="E46" s="249">
        <v>96000</v>
      </c>
      <c r="F46" s="250">
        <v>188000</v>
      </c>
      <c r="G46" s="251">
        <v>23000</v>
      </c>
      <c r="H46" s="249">
        <v>36000</v>
      </c>
      <c r="I46" s="250">
        <v>37000</v>
      </c>
      <c r="J46" s="258">
        <f t="shared" si="1"/>
        <v>96000</v>
      </c>
      <c r="K46" s="252">
        <f t="shared" si="0"/>
        <v>92000</v>
      </c>
    </row>
    <row r="47" spans="1:11">
      <c r="A47" s="76" t="s">
        <v>359</v>
      </c>
      <c r="B47" s="76" t="s">
        <v>329</v>
      </c>
      <c r="C47" s="76" t="s">
        <v>338</v>
      </c>
      <c r="D47" s="248" t="s">
        <v>468</v>
      </c>
      <c r="E47" s="249">
        <v>6159880</v>
      </c>
      <c r="F47" s="250">
        <v>8676000</v>
      </c>
      <c r="G47" s="251">
        <v>1936000</v>
      </c>
      <c r="H47" s="249">
        <v>2333520</v>
      </c>
      <c r="I47" s="250">
        <v>2118440</v>
      </c>
      <c r="J47" s="258">
        <f t="shared" si="1"/>
        <v>6387960</v>
      </c>
      <c r="K47" s="252">
        <f t="shared" si="0"/>
        <v>2516120</v>
      </c>
    </row>
    <row r="48" spans="1:11">
      <c r="A48" s="76" t="s">
        <v>360</v>
      </c>
      <c r="B48" s="76" t="s">
        <v>329</v>
      </c>
      <c r="C48" s="76" t="s">
        <v>340</v>
      </c>
      <c r="D48" s="248" t="s">
        <v>468</v>
      </c>
      <c r="E48" s="249">
        <v>18284517.969999999</v>
      </c>
      <c r="F48" s="250">
        <v>22466000</v>
      </c>
      <c r="G48" s="251">
        <v>4882686.5599999996</v>
      </c>
      <c r="H48" s="249">
        <v>5737000</v>
      </c>
      <c r="I48" s="250">
        <v>7676237.3700000001</v>
      </c>
      <c r="J48" s="258">
        <f t="shared" si="1"/>
        <v>18295923.93</v>
      </c>
      <c r="K48" s="252">
        <f t="shared" si="0"/>
        <v>4181482.0300000012</v>
      </c>
    </row>
    <row r="49" spans="1:11" ht="13.5" thickBot="1">
      <c r="A49" s="343" t="s">
        <v>361</v>
      </c>
      <c r="B49" s="343" t="s">
        <v>329</v>
      </c>
      <c r="C49" s="343" t="s">
        <v>471</v>
      </c>
      <c r="D49" s="344" t="s">
        <v>468</v>
      </c>
      <c r="E49" s="253">
        <v>6231367</v>
      </c>
      <c r="F49" s="254">
        <v>7422000</v>
      </c>
      <c r="G49" s="256">
        <v>1782867</v>
      </c>
      <c r="H49" s="253">
        <v>2015000</v>
      </c>
      <c r="I49" s="254">
        <v>2740804</v>
      </c>
      <c r="J49" s="259">
        <f t="shared" si="1"/>
        <v>6538671</v>
      </c>
      <c r="K49" s="255">
        <f t="shared" si="0"/>
        <v>1190633</v>
      </c>
    </row>
    <row r="50" spans="1:11" ht="13.5" thickBot="1">
      <c r="A50" s="347"/>
      <c r="B50" s="348"/>
      <c r="C50" s="348"/>
      <c r="D50" s="359"/>
      <c r="E50" s="370">
        <f>SUM(E43:E49)+E37+E38+E39+E40</f>
        <v>116426258.44</v>
      </c>
      <c r="F50" s="371">
        <f t="shared" ref="F50:K50" si="3">SUM(F43:F49)+F37+F38+F39+F40</f>
        <v>149995000</v>
      </c>
      <c r="G50" s="371">
        <f t="shared" si="3"/>
        <v>32597450.300000001</v>
      </c>
      <c r="H50" s="371">
        <f t="shared" si="3"/>
        <v>41010936.799999997</v>
      </c>
      <c r="I50" s="371">
        <f t="shared" si="3"/>
        <v>50004824.670000002</v>
      </c>
      <c r="J50" s="371">
        <f t="shared" si="3"/>
        <v>123613211.77000001</v>
      </c>
      <c r="K50" s="372">
        <f t="shared" si="3"/>
        <v>33568741.560000002</v>
      </c>
    </row>
    <row r="51" spans="1:11">
      <c r="A51" s="345" t="s">
        <v>362</v>
      </c>
      <c r="B51" s="345" t="s">
        <v>343</v>
      </c>
      <c r="C51" s="345" t="s">
        <v>346</v>
      </c>
      <c r="D51" s="346" t="s">
        <v>468</v>
      </c>
      <c r="E51" s="365">
        <v>5129598.22</v>
      </c>
      <c r="F51" s="366">
        <v>7435000</v>
      </c>
      <c r="G51" s="367">
        <v>1103315.1299999999</v>
      </c>
      <c r="H51" s="365">
        <v>1816017</v>
      </c>
      <c r="I51" s="366">
        <v>2218793.71</v>
      </c>
      <c r="J51" s="368">
        <f t="shared" si="1"/>
        <v>5138125.84</v>
      </c>
      <c r="K51" s="369">
        <f t="shared" si="0"/>
        <v>2305401.7800000003</v>
      </c>
    </row>
    <row r="52" spans="1:11">
      <c r="A52" s="76" t="s">
        <v>363</v>
      </c>
      <c r="B52" s="76" t="s">
        <v>343</v>
      </c>
      <c r="C52" s="76" t="s">
        <v>347</v>
      </c>
      <c r="D52" s="248" t="s">
        <v>468</v>
      </c>
      <c r="E52" s="249">
        <v>231363.39</v>
      </c>
      <c r="F52" s="250">
        <v>333000</v>
      </c>
      <c r="G52" s="251">
        <v>45910</v>
      </c>
      <c r="H52" s="249">
        <v>125942</v>
      </c>
      <c r="I52" s="250">
        <v>67704</v>
      </c>
      <c r="J52" s="258">
        <f t="shared" si="1"/>
        <v>239556</v>
      </c>
      <c r="K52" s="252">
        <f t="shared" si="0"/>
        <v>101636.60999999999</v>
      </c>
    </row>
    <row r="53" spans="1:11">
      <c r="A53" s="76" t="s">
        <v>364</v>
      </c>
      <c r="B53" s="76" t="s">
        <v>343</v>
      </c>
      <c r="C53" s="76" t="s">
        <v>348</v>
      </c>
      <c r="D53" s="248" t="s">
        <v>468</v>
      </c>
      <c r="E53" s="249">
        <v>507390.48</v>
      </c>
      <c r="F53" s="250">
        <v>761000</v>
      </c>
      <c r="G53" s="251">
        <v>80049.84</v>
      </c>
      <c r="H53" s="249">
        <v>256400</v>
      </c>
      <c r="I53" s="250">
        <v>182219.94</v>
      </c>
      <c r="J53" s="258">
        <f t="shared" si="1"/>
        <v>518669.77999999997</v>
      </c>
      <c r="K53" s="252">
        <f t="shared" si="0"/>
        <v>253609.52000000002</v>
      </c>
    </row>
    <row r="54" spans="1:11">
      <c r="A54" s="76" t="s">
        <v>365</v>
      </c>
      <c r="B54" s="76" t="s">
        <v>343</v>
      </c>
      <c r="C54" s="76" t="s">
        <v>349</v>
      </c>
      <c r="D54" s="248" t="s">
        <v>468</v>
      </c>
      <c r="E54" s="249">
        <v>1811421.73</v>
      </c>
      <c r="F54" s="250">
        <v>2601000</v>
      </c>
      <c r="G54" s="251">
        <v>214562.64</v>
      </c>
      <c r="H54" s="249">
        <v>950815.9</v>
      </c>
      <c r="I54" s="250">
        <v>695334.24</v>
      </c>
      <c r="J54" s="258">
        <f t="shared" si="1"/>
        <v>1860712.78</v>
      </c>
      <c r="K54" s="252">
        <f t="shared" si="0"/>
        <v>789578.27</v>
      </c>
    </row>
    <row r="55" spans="1:11">
      <c r="A55" s="76" t="s">
        <v>366</v>
      </c>
      <c r="B55" s="76" t="s">
        <v>343</v>
      </c>
      <c r="C55" s="76" t="s">
        <v>350</v>
      </c>
      <c r="D55" s="248" t="s">
        <v>468</v>
      </c>
      <c r="E55" s="249">
        <v>4306</v>
      </c>
      <c r="F55" s="250">
        <v>9300</v>
      </c>
      <c r="G55" s="251">
        <v>0</v>
      </c>
      <c r="H55" s="249">
        <v>5000</v>
      </c>
      <c r="I55" s="250">
        <v>0</v>
      </c>
      <c r="J55" s="258">
        <f t="shared" si="1"/>
        <v>5000</v>
      </c>
      <c r="K55" s="252">
        <f t="shared" si="0"/>
        <v>4994</v>
      </c>
    </row>
    <row r="56" spans="1:11" ht="13.5" thickBot="1">
      <c r="A56" s="343" t="s">
        <v>472</v>
      </c>
      <c r="B56" s="343" t="s">
        <v>343</v>
      </c>
      <c r="C56" s="343" t="s">
        <v>473</v>
      </c>
      <c r="D56" s="344" t="s">
        <v>467</v>
      </c>
      <c r="E56" s="253">
        <v>1631941.72</v>
      </c>
      <c r="F56" s="254">
        <v>3900000</v>
      </c>
      <c r="G56" s="256">
        <v>0</v>
      </c>
      <c r="H56" s="253">
        <v>1053339.32</v>
      </c>
      <c r="I56" s="254">
        <v>585274.85</v>
      </c>
      <c r="J56" s="259">
        <f t="shared" si="1"/>
        <v>1638614.17</v>
      </c>
      <c r="K56" s="255">
        <f t="shared" si="0"/>
        <v>2268058.2800000003</v>
      </c>
    </row>
    <row r="57" spans="1:11" ht="13.5" thickBot="1">
      <c r="A57" s="360"/>
      <c r="B57" s="361"/>
      <c r="C57" s="361"/>
      <c r="D57" s="362"/>
      <c r="E57" s="363">
        <f>SUM(E51:E55)</f>
        <v>7684079.8200000003</v>
      </c>
      <c r="F57" s="364">
        <f t="shared" ref="F57:K57" si="4">SUM(F51:F55)</f>
        <v>11139300</v>
      </c>
      <c r="G57" s="364">
        <f t="shared" si="4"/>
        <v>1443837.6099999999</v>
      </c>
      <c r="H57" s="364">
        <f t="shared" si="4"/>
        <v>3154174.9</v>
      </c>
      <c r="I57" s="364">
        <f t="shared" si="4"/>
        <v>3164051.8899999997</v>
      </c>
      <c r="J57" s="364">
        <f t="shared" si="4"/>
        <v>7762064.4000000004</v>
      </c>
      <c r="K57" s="373">
        <f t="shared" si="4"/>
        <v>3455220.18</v>
      </c>
    </row>
    <row r="58" spans="1:11" ht="13.5" thickBot="1">
      <c r="A58" s="349" t="s">
        <v>121</v>
      </c>
      <c r="B58" s="350"/>
      <c r="C58" s="350"/>
      <c r="D58" s="351"/>
      <c r="E58" s="352">
        <v>339149332.16000003</v>
      </c>
      <c r="F58" s="353">
        <v>505155300</v>
      </c>
      <c r="G58" s="354">
        <v>117222776.67</v>
      </c>
      <c r="H58" s="355">
        <v>128291018.94</v>
      </c>
      <c r="I58" s="356">
        <v>104509790.81999999</v>
      </c>
      <c r="J58" s="357">
        <f t="shared" si="1"/>
        <v>350023586.43000001</v>
      </c>
      <c r="K58" s="358">
        <f t="shared" si="0"/>
        <v>166005967.83999997</v>
      </c>
    </row>
  </sheetData>
  <mergeCells count="9">
    <mergeCell ref="A36:D36"/>
    <mergeCell ref="E9:F9"/>
    <mergeCell ref="G9:J9"/>
    <mergeCell ref="K9:K10"/>
    <mergeCell ref="A4:K4"/>
    <mergeCell ref="A1:F1"/>
    <mergeCell ref="A6:H6"/>
    <mergeCell ref="A7:G7"/>
    <mergeCell ref="A8:G8"/>
  </mergeCells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outlinePr summaryBelow="0"/>
  </sheetPr>
  <dimension ref="A1:I168"/>
  <sheetViews>
    <sheetView showGridLines="0" workbookViewId="0">
      <selection activeCell="H27" sqref="H27"/>
    </sheetView>
  </sheetViews>
  <sheetFormatPr defaultRowHeight="12.75" customHeight="1" outlineLevelRow="7"/>
  <cols>
    <col min="1" max="1" width="10.28515625" style="840" customWidth="1"/>
    <col min="2" max="2" width="13.5703125" style="840" customWidth="1"/>
    <col min="3" max="3" width="10.28515625" style="840" customWidth="1"/>
    <col min="4" max="6" width="15.42578125" style="840" customWidth="1"/>
    <col min="7" max="9" width="9.140625" style="840" customWidth="1"/>
    <col min="10" max="256" width="9.140625" style="840"/>
    <col min="257" max="257" width="10.28515625" style="840" customWidth="1"/>
    <col min="258" max="258" width="13.5703125" style="840" customWidth="1"/>
    <col min="259" max="259" width="10.28515625" style="840" customWidth="1"/>
    <col min="260" max="262" width="15.42578125" style="840" customWidth="1"/>
    <col min="263" max="265" width="9.140625" style="840" customWidth="1"/>
    <col min="266" max="512" width="9.140625" style="840"/>
    <col min="513" max="513" width="10.28515625" style="840" customWidth="1"/>
    <col min="514" max="514" width="13.5703125" style="840" customWidth="1"/>
    <col min="515" max="515" width="10.28515625" style="840" customWidth="1"/>
    <col min="516" max="518" width="15.42578125" style="840" customWidth="1"/>
    <col min="519" max="521" width="9.140625" style="840" customWidth="1"/>
    <col min="522" max="768" width="9.140625" style="840"/>
    <col min="769" max="769" width="10.28515625" style="840" customWidth="1"/>
    <col min="770" max="770" width="13.5703125" style="840" customWidth="1"/>
    <col min="771" max="771" width="10.28515625" style="840" customWidth="1"/>
    <col min="772" max="774" width="15.42578125" style="840" customWidth="1"/>
    <col min="775" max="777" width="9.140625" style="840" customWidth="1"/>
    <col min="778" max="1024" width="9.140625" style="840"/>
    <col min="1025" max="1025" width="10.28515625" style="840" customWidth="1"/>
    <col min="1026" max="1026" width="13.5703125" style="840" customWidth="1"/>
    <col min="1027" max="1027" width="10.28515625" style="840" customWidth="1"/>
    <col min="1028" max="1030" width="15.42578125" style="840" customWidth="1"/>
    <col min="1031" max="1033" width="9.140625" style="840" customWidth="1"/>
    <col min="1034" max="1280" width="9.140625" style="840"/>
    <col min="1281" max="1281" width="10.28515625" style="840" customWidth="1"/>
    <col min="1282" max="1282" width="13.5703125" style="840" customWidth="1"/>
    <col min="1283" max="1283" width="10.28515625" style="840" customWidth="1"/>
    <col min="1284" max="1286" width="15.42578125" style="840" customWidth="1"/>
    <col min="1287" max="1289" width="9.140625" style="840" customWidth="1"/>
    <col min="1290" max="1536" width="9.140625" style="840"/>
    <col min="1537" max="1537" width="10.28515625" style="840" customWidth="1"/>
    <col min="1538" max="1538" width="13.5703125" style="840" customWidth="1"/>
    <col min="1539" max="1539" width="10.28515625" style="840" customWidth="1"/>
    <col min="1540" max="1542" width="15.42578125" style="840" customWidth="1"/>
    <col min="1543" max="1545" width="9.140625" style="840" customWidth="1"/>
    <col min="1546" max="1792" width="9.140625" style="840"/>
    <col min="1793" max="1793" width="10.28515625" style="840" customWidth="1"/>
    <col min="1794" max="1794" width="13.5703125" style="840" customWidth="1"/>
    <col min="1795" max="1795" width="10.28515625" style="840" customWidth="1"/>
    <col min="1796" max="1798" width="15.42578125" style="840" customWidth="1"/>
    <col min="1799" max="1801" width="9.140625" style="840" customWidth="1"/>
    <col min="1802" max="2048" width="9.140625" style="840"/>
    <col min="2049" max="2049" width="10.28515625" style="840" customWidth="1"/>
    <col min="2050" max="2050" width="13.5703125" style="840" customWidth="1"/>
    <col min="2051" max="2051" width="10.28515625" style="840" customWidth="1"/>
    <col min="2052" max="2054" width="15.42578125" style="840" customWidth="1"/>
    <col min="2055" max="2057" width="9.140625" style="840" customWidth="1"/>
    <col min="2058" max="2304" width="9.140625" style="840"/>
    <col min="2305" max="2305" width="10.28515625" style="840" customWidth="1"/>
    <col min="2306" max="2306" width="13.5703125" style="840" customWidth="1"/>
    <col min="2307" max="2307" width="10.28515625" style="840" customWidth="1"/>
    <col min="2308" max="2310" width="15.42578125" style="840" customWidth="1"/>
    <col min="2311" max="2313" width="9.140625" style="840" customWidth="1"/>
    <col min="2314" max="2560" width="9.140625" style="840"/>
    <col min="2561" max="2561" width="10.28515625" style="840" customWidth="1"/>
    <col min="2562" max="2562" width="13.5703125" style="840" customWidth="1"/>
    <col min="2563" max="2563" width="10.28515625" style="840" customWidth="1"/>
    <col min="2564" max="2566" width="15.42578125" style="840" customWidth="1"/>
    <col min="2567" max="2569" width="9.140625" style="840" customWidth="1"/>
    <col min="2570" max="2816" width="9.140625" style="840"/>
    <col min="2817" max="2817" width="10.28515625" style="840" customWidth="1"/>
    <col min="2818" max="2818" width="13.5703125" style="840" customWidth="1"/>
    <col min="2819" max="2819" width="10.28515625" style="840" customWidth="1"/>
    <col min="2820" max="2822" width="15.42578125" style="840" customWidth="1"/>
    <col min="2823" max="2825" width="9.140625" style="840" customWidth="1"/>
    <col min="2826" max="3072" width="9.140625" style="840"/>
    <col min="3073" max="3073" width="10.28515625" style="840" customWidth="1"/>
    <col min="3074" max="3074" width="13.5703125" style="840" customWidth="1"/>
    <col min="3075" max="3075" width="10.28515625" style="840" customWidth="1"/>
    <col min="3076" max="3078" width="15.42578125" style="840" customWidth="1"/>
    <col min="3079" max="3081" width="9.140625" style="840" customWidth="1"/>
    <col min="3082" max="3328" width="9.140625" style="840"/>
    <col min="3329" max="3329" width="10.28515625" style="840" customWidth="1"/>
    <col min="3330" max="3330" width="13.5703125" style="840" customWidth="1"/>
    <col min="3331" max="3331" width="10.28515625" style="840" customWidth="1"/>
    <col min="3332" max="3334" width="15.42578125" style="840" customWidth="1"/>
    <col min="3335" max="3337" width="9.140625" style="840" customWidth="1"/>
    <col min="3338" max="3584" width="9.140625" style="840"/>
    <col min="3585" max="3585" width="10.28515625" style="840" customWidth="1"/>
    <col min="3586" max="3586" width="13.5703125" style="840" customWidth="1"/>
    <col min="3587" max="3587" width="10.28515625" style="840" customWidth="1"/>
    <col min="3588" max="3590" width="15.42578125" style="840" customWidth="1"/>
    <col min="3591" max="3593" width="9.140625" style="840" customWidth="1"/>
    <col min="3594" max="3840" width="9.140625" style="840"/>
    <col min="3841" max="3841" width="10.28515625" style="840" customWidth="1"/>
    <col min="3842" max="3842" width="13.5703125" style="840" customWidth="1"/>
    <col min="3843" max="3843" width="10.28515625" style="840" customWidth="1"/>
    <col min="3844" max="3846" width="15.42578125" style="840" customWidth="1"/>
    <col min="3847" max="3849" width="9.140625" style="840" customWidth="1"/>
    <col min="3850" max="4096" width="9.140625" style="840"/>
    <col min="4097" max="4097" width="10.28515625" style="840" customWidth="1"/>
    <col min="4098" max="4098" width="13.5703125" style="840" customWidth="1"/>
    <col min="4099" max="4099" width="10.28515625" style="840" customWidth="1"/>
    <col min="4100" max="4102" width="15.42578125" style="840" customWidth="1"/>
    <col min="4103" max="4105" width="9.140625" style="840" customWidth="1"/>
    <col min="4106" max="4352" width="9.140625" style="840"/>
    <col min="4353" max="4353" width="10.28515625" style="840" customWidth="1"/>
    <col min="4354" max="4354" width="13.5703125" style="840" customWidth="1"/>
    <col min="4355" max="4355" width="10.28515625" style="840" customWidth="1"/>
    <col min="4356" max="4358" width="15.42578125" style="840" customWidth="1"/>
    <col min="4359" max="4361" width="9.140625" style="840" customWidth="1"/>
    <col min="4362" max="4608" width="9.140625" style="840"/>
    <col min="4609" max="4609" width="10.28515625" style="840" customWidth="1"/>
    <col min="4610" max="4610" width="13.5703125" style="840" customWidth="1"/>
    <col min="4611" max="4611" width="10.28515625" style="840" customWidth="1"/>
    <col min="4612" max="4614" width="15.42578125" style="840" customWidth="1"/>
    <col min="4615" max="4617" width="9.140625" style="840" customWidth="1"/>
    <col min="4618" max="4864" width="9.140625" style="840"/>
    <col min="4865" max="4865" width="10.28515625" style="840" customWidth="1"/>
    <col min="4866" max="4866" width="13.5703125" style="840" customWidth="1"/>
    <col min="4867" max="4867" width="10.28515625" style="840" customWidth="1"/>
    <col min="4868" max="4870" width="15.42578125" style="840" customWidth="1"/>
    <col min="4871" max="4873" width="9.140625" style="840" customWidth="1"/>
    <col min="4874" max="5120" width="9.140625" style="840"/>
    <col min="5121" max="5121" width="10.28515625" style="840" customWidth="1"/>
    <col min="5122" max="5122" width="13.5703125" style="840" customWidth="1"/>
    <col min="5123" max="5123" width="10.28515625" style="840" customWidth="1"/>
    <col min="5124" max="5126" width="15.42578125" style="840" customWidth="1"/>
    <col min="5127" max="5129" width="9.140625" style="840" customWidth="1"/>
    <col min="5130" max="5376" width="9.140625" style="840"/>
    <col min="5377" max="5377" width="10.28515625" style="840" customWidth="1"/>
    <col min="5378" max="5378" width="13.5703125" style="840" customWidth="1"/>
    <col min="5379" max="5379" width="10.28515625" style="840" customWidth="1"/>
    <col min="5380" max="5382" width="15.42578125" style="840" customWidth="1"/>
    <col min="5383" max="5385" width="9.140625" style="840" customWidth="1"/>
    <col min="5386" max="5632" width="9.140625" style="840"/>
    <col min="5633" max="5633" width="10.28515625" style="840" customWidth="1"/>
    <col min="5634" max="5634" width="13.5703125" style="840" customWidth="1"/>
    <col min="5635" max="5635" width="10.28515625" style="840" customWidth="1"/>
    <col min="5636" max="5638" width="15.42578125" style="840" customWidth="1"/>
    <col min="5639" max="5641" width="9.140625" style="840" customWidth="1"/>
    <col min="5642" max="5888" width="9.140625" style="840"/>
    <col min="5889" max="5889" width="10.28515625" style="840" customWidth="1"/>
    <col min="5890" max="5890" width="13.5703125" style="840" customWidth="1"/>
    <col min="5891" max="5891" width="10.28515625" style="840" customWidth="1"/>
    <col min="5892" max="5894" width="15.42578125" style="840" customWidth="1"/>
    <col min="5895" max="5897" width="9.140625" style="840" customWidth="1"/>
    <col min="5898" max="6144" width="9.140625" style="840"/>
    <col min="6145" max="6145" width="10.28515625" style="840" customWidth="1"/>
    <col min="6146" max="6146" width="13.5703125" style="840" customWidth="1"/>
    <col min="6147" max="6147" width="10.28515625" style="840" customWidth="1"/>
    <col min="6148" max="6150" width="15.42578125" style="840" customWidth="1"/>
    <col min="6151" max="6153" width="9.140625" style="840" customWidth="1"/>
    <col min="6154" max="6400" width="9.140625" style="840"/>
    <col min="6401" max="6401" width="10.28515625" style="840" customWidth="1"/>
    <col min="6402" max="6402" width="13.5703125" style="840" customWidth="1"/>
    <col min="6403" max="6403" width="10.28515625" style="840" customWidth="1"/>
    <col min="6404" max="6406" width="15.42578125" style="840" customWidth="1"/>
    <col min="6407" max="6409" width="9.140625" style="840" customWidth="1"/>
    <col min="6410" max="6656" width="9.140625" style="840"/>
    <col min="6657" max="6657" width="10.28515625" style="840" customWidth="1"/>
    <col min="6658" max="6658" width="13.5703125" style="840" customWidth="1"/>
    <col min="6659" max="6659" width="10.28515625" style="840" customWidth="1"/>
    <col min="6660" max="6662" width="15.42578125" style="840" customWidth="1"/>
    <col min="6663" max="6665" width="9.140625" style="840" customWidth="1"/>
    <col min="6666" max="6912" width="9.140625" style="840"/>
    <col min="6913" max="6913" width="10.28515625" style="840" customWidth="1"/>
    <col min="6914" max="6914" width="13.5703125" style="840" customWidth="1"/>
    <col min="6915" max="6915" width="10.28515625" style="840" customWidth="1"/>
    <col min="6916" max="6918" width="15.42578125" style="840" customWidth="1"/>
    <col min="6919" max="6921" width="9.140625" style="840" customWidth="1"/>
    <col min="6922" max="7168" width="9.140625" style="840"/>
    <col min="7169" max="7169" width="10.28515625" style="840" customWidth="1"/>
    <col min="7170" max="7170" width="13.5703125" style="840" customWidth="1"/>
    <col min="7171" max="7171" width="10.28515625" style="840" customWidth="1"/>
    <col min="7172" max="7174" width="15.42578125" style="840" customWidth="1"/>
    <col min="7175" max="7177" width="9.140625" style="840" customWidth="1"/>
    <col min="7178" max="7424" width="9.140625" style="840"/>
    <col min="7425" max="7425" width="10.28515625" style="840" customWidth="1"/>
    <col min="7426" max="7426" width="13.5703125" style="840" customWidth="1"/>
    <col min="7427" max="7427" width="10.28515625" style="840" customWidth="1"/>
    <col min="7428" max="7430" width="15.42578125" style="840" customWidth="1"/>
    <col min="7431" max="7433" width="9.140625" style="840" customWidth="1"/>
    <col min="7434" max="7680" width="9.140625" style="840"/>
    <col min="7681" max="7681" width="10.28515625" style="840" customWidth="1"/>
    <col min="7682" max="7682" width="13.5703125" style="840" customWidth="1"/>
    <col min="7683" max="7683" width="10.28515625" style="840" customWidth="1"/>
    <col min="7684" max="7686" width="15.42578125" style="840" customWidth="1"/>
    <col min="7687" max="7689" width="9.140625" style="840" customWidth="1"/>
    <col min="7690" max="7936" width="9.140625" style="840"/>
    <col min="7937" max="7937" width="10.28515625" style="840" customWidth="1"/>
    <col min="7938" max="7938" width="13.5703125" style="840" customWidth="1"/>
    <col min="7939" max="7939" width="10.28515625" style="840" customWidth="1"/>
    <col min="7940" max="7942" width="15.42578125" style="840" customWidth="1"/>
    <col min="7943" max="7945" width="9.140625" style="840" customWidth="1"/>
    <col min="7946" max="8192" width="9.140625" style="840"/>
    <col min="8193" max="8193" width="10.28515625" style="840" customWidth="1"/>
    <col min="8194" max="8194" width="13.5703125" style="840" customWidth="1"/>
    <col min="8195" max="8195" width="10.28515625" style="840" customWidth="1"/>
    <col min="8196" max="8198" width="15.42578125" style="840" customWidth="1"/>
    <col min="8199" max="8201" width="9.140625" style="840" customWidth="1"/>
    <col min="8202" max="8448" width="9.140625" style="840"/>
    <col min="8449" max="8449" width="10.28515625" style="840" customWidth="1"/>
    <col min="8450" max="8450" width="13.5703125" style="840" customWidth="1"/>
    <col min="8451" max="8451" width="10.28515625" style="840" customWidth="1"/>
    <col min="8452" max="8454" width="15.42578125" style="840" customWidth="1"/>
    <col min="8455" max="8457" width="9.140625" style="840" customWidth="1"/>
    <col min="8458" max="8704" width="9.140625" style="840"/>
    <col min="8705" max="8705" width="10.28515625" style="840" customWidth="1"/>
    <col min="8706" max="8706" width="13.5703125" style="840" customWidth="1"/>
    <col min="8707" max="8707" width="10.28515625" style="840" customWidth="1"/>
    <col min="8708" max="8710" width="15.42578125" style="840" customWidth="1"/>
    <col min="8711" max="8713" width="9.140625" style="840" customWidth="1"/>
    <col min="8714" max="8960" width="9.140625" style="840"/>
    <col min="8961" max="8961" width="10.28515625" style="840" customWidth="1"/>
    <col min="8962" max="8962" width="13.5703125" style="840" customWidth="1"/>
    <col min="8963" max="8963" width="10.28515625" style="840" customWidth="1"/>
    <col min="8964" max="8966" width="15.42578125" style="840" customWidth="1"/>
    <col min="8967" max="8969" width="9.140625" style="840" customWidth="1"/>
    <col min="8970" max="9216" width="9.140625" style="840"/>
    <col min="9217" max="9217" width="10.28515625" style="840" customWidth="1"/>
    <col min="9218" max="9218" width="13.5703125" style="840" customWidth="1"/>
    <col min="9219" max="9219" width="10.28515625" style="840" customWidth="1"/>
    <col min="9220" max="9222" width="15.42578125" style="840" customWidth="1"/>
    <col min="9223" max="9225" width="9.140625" style="840" customWidth="1"/>
    <col min="9226" max="9472" width="9.140625" style="840"/>
    <col min="9473" max="9473" width="10.28515625" style="840" customWidth="1"/>
    <col min="9474" max="9474" width="13.5703125" style="840" customWidth="1"/>
    <col min="9475" max="9475" width="10.28515625" style="840" customWidth="1"/>
    <col min="9476" max="9478" width="15.42578125" style="840" customWidth="1"/>
    <col min="9479" max="9481" width="9.140625" style="840" customWidth="1"/>
    <col min="9482" max="9728" width="9.140625" style="840"/>
    <col min="9729" max="9729" width="10.28515625" style="840" customWidth="1"/>
    <col min="9730" max="9730" width="13.5703125" style="840" customWidth="1"/>
    <col min="9731" max="9731" width="10.28515625" style="840" customWidth="1"/>
    <col min="9732" max="9734" width="15.42578125" style="840" customWidth="1"/>
    <col min="9735" max="9737" width="9.140625" style="840" customWidth="1"/>
    <col min="9738" max="9984" width="9.140625" style="840"/>
    <col min="9985" max="9985" width="10.28515625" style="840" customWidth="1"/>
    <col min="9986" max="9986" width="13.5703125" style="840" customWidth="1"/>
    <col min="9987" max="9987" width="10.28515625" style="840" customWidth="1"/>
    <col min="9988" max="9990" width="15.42578125" style="840" customWidth="1"/>
    <col min="9991" max="9993" width="9.140625" style="840" customWidth="1"/>
    <col min="9994" max="10240" width="9.140625" style="840"/>
    <col min="10241" max="10241" width="10.28515625" style="840" customWidth="1"/>
    <col min="10242" max="10242" width="13.5703125" style="840" customWidth="1"/>
    <col min="10243" max="10243" width="10.28515625" style="840" customWidth="1"/>
    <col min="10244" max="10246" width="15.42578125" style="840" customWidth="1"/>
    <col min="10247" max="10249" width="9.140625" style="840" customWidth="1"/>
    <col min="10250" max="10496" width="9.140625" style="840"/>
    <col min="10497" max="10497" width="10.28515625" style="840" customWidth="1"/>
    <col min="10498" max="10498" width="13.5703125" style="840" customWidth="1"/>
    <col min="10499" max="10499" width="10.28515625" style="840" customWidth="1"/>
    <col min="10500" max="10502" width="15.42578125" style="840" customWidth="1"/>
    <col min="10503" max="10505" width="9.140625" style="840" customWidth="1"/>
    <col min="10506" max="10752" width="9.140625" style="840"/>
    <col min="10753" max="10753" width="10.28515625" style="840" customWidth="1"/>
    <col min="10754" max="10754" width="13.5703125" style="840" customWidth="1"/>
    <col min="10755" max="10755" width="10.28515625" style="840" customWidth="1"/>
    <col min="10756" max="10758" width="15.42578125" style="840" customWidth="1"/>
    <col min="10759" max="10761" width="9.140625" style="840" customWidth="1"/>
    <col min="10762" max="11008" width="9.140625" style="840"/>
    <col min="11009" max="11009" width="10.28515625" style="840" customWidth="1"/>
    <col min="11010" max="11010" width="13.5703125" style="840" customWidth="1"/>
    <col min="11011" max="11011" width="10.28515625" style="840" customWidth="1"/>
    <col min="11012" max="11014" width="15.42578125" style="840" customWidth="1"/>
    <col min="11015" max="11017" width="9.140625" style="840" customWidth="1"/>
    <col min="11018" max="11264" width="9.140625" style="840"/>
    <col min="11265" max="11265" width="10.28515625" style="840" customWidth="1"/>
    <col min="11266" max="11266" width="13.5703125" style="840" customWidth="1"/>
    <col min="11267" max="11267" width="10.28515625" style="840" customWidth="1"/>
    <col min="11268" max="11270" width="15.42578125" style="840" customWidth="1"/>
    <col min="11271" max="11273" width="9.140625" style="840" customWidth="1"/>
    <col min="11274" max="11520" width="9.140625" style="840"/>
    <col min="11521" max="11521" width="10.28515625" style="840" customWidth="1"/>
    <col min="11522" max="11522" width="13.5703125" style="840" customWidth="1"/>
    <col min="11523" max="11523" width="10.28515625" style="840" customWidth="1"/>
    <col min="11524" max="11526" width="15.42578125" style="840" customWidth="1"/>
    <col min="11527" max="11529" width="9.140625" style="840" customWidth="1"/>
    <col min="11530" max="11776" width="9.140625" style="840"/>
    <col min="11777" max="11777" width="10.28515625" style="840" customWidth="1"/>
    <col min="11778" max="11778" width="13.5703125" style="840" customWidth="1"/>
    <col min="11779" max="11779" width="10.28515625" style="840" customWidth="1"/>
    <col min="11780" max="11782" width="15.42578125" style="840" customWidth="1"/>
    <col min="11783" max="11785" width="9.140625" style="840" customWidth="1"/>
    <col min="11786" max="12032" width="9.140625" style="840"/>
    <col min="12033" max="12033" width="10.28515625" style="840" customWidth="1"/>
    <col min="12034" max="12034" width="13.5703125" style="840" customWidth="1"/>
    <col min="12035" max="12035" width="10.28515625" style="840" customWidth="1"/>
    <col min="12036" max="12038" width="15.42578125" style="840" customWidth="1"/>
    <col min="12039" max="12041" width="9.140625" style="840" customWidth="1"/>
    <col min="12042" max="12288" width="9.140625" style="840"/>
    <col min="12289" max="12289" width="10.28515625" style="840" customWidth="1"/>
    <col min="12290" max="12290" width="13.5703125" style="840" customWidth="1"/>
    <col min="12291" max="12291" width="10.28515625" style="840" customWidth="1"/>
    <col min="12292" max="12294" width="15.42578125" style="840" customWidth="1"/>
    <col min="12295" max="12297" width="9.140625" style="840" customWidth="1"/>
    <col min="12298" max="12544" width="9.140625" style="840"/>
    <col min="12545" max="12545" width="10.28515625" style="840" customWidth="1"/>
    <col min="12546" max="12546" width="13.5703125" style="840" customWidth="1"/>
    <col min="12547" max="12547" width="10.28515625" style="840" customWidth="1"/>
    <col min="12548" max="12550" width="15.42578125" style="840" customWidth="1"/>
    <col min="12551" max="12553" width="9.140625" style="840" customWidth="1"/>
    <col min="12554" max="12800" width="9.140625" style="840"/>
    <col min="12801" max="12801" width="10.28515625" style="840" customWidth="1"/>
    <col min="12802" max="12802" width="13.5703125" style="840" customWidth="1"/>
    <col min="12803" max="12803" width="10.28515625" style="840" customWidth="1"/>
    <col min="12804" max="12806" width="15.42578125" style="840" customWidth="1"/>
    <col min="12807" max="12809" width="9.140625" style="840" customWidth="1"/>
    <col min="12810" max="13056" width="9.140625" style="840"/>
    <col min="13057" max="13057" width="10.28515625" style="840" customWidth="1"/>
    <col min="13058" max="13058" width="13.5703125" style="840" customWidth="1"/>
    <col min="13059" max="13059" width="10.28515625" style="840" customWidth="1"/>
    <col min="13060" max="13062" width="15.42578125" style="840" customWidth="1"/>
    <col min="13063" max="13065" width="9.140625" style="840" customWidth="1"/>
    <col min="13066" max="13312" width="9.140625" style="840"/>
    <col min="13313" max="13313" width="10.28515625" style="840" customWidth="1"/>
    <col min="13314" max="13314" width="13.5703125" style="840" customWidth="1"/>
    <col min="13315" max="13315" width="10.28515625" style="840" customWidth="1"/>
    <col min="13316" max="13318" width="15.42578125" style="840" customWidth="1"/>
    <col min="13319" max="13321" width="9.140625" style="840" customWidth="1"/>
    <col min="13322" max="13568" width="9.140625" style="840"/>
    <col min="13569" max="13569" width="10.28515625" style="840" customWidth="1"/>
    <col min="13570" max="13570" width="13.5703125" style="840" customWidth="1"/>
    <col min="13571" max="13571" width="10.28515625" style="840" customWidth="1"/>
    <col min="13572" max="13574" width="15.42578125" style="840" customWidth="1"/>
    <col min="13575" max="13577" width="9.140625" style="840" customWidth="1"/>
    <col min="13578" max="13824" width="9.140625" style="840"/>
    <col min="13825" max="13825" width="10.28515625" style="840" customWidth="1"/>
    <col min="13826" max="13826" width="13.5703125" style="840" customWidth="1"/>
    <col min="13827" max="13827" width="10.28515625" style="840" customWidth="1"/>
    <col min="13828" max="13830" width="15.42578125" style="840" customWidth="1"/>
    <col min="13831" max="13833" width="9.140625" style="840" customWidth="1"/>
    <col min="13834" max="14080" width="9.140625" style="840"/>
    <col min="14081" max="14081" width="10.28515625" style="840" customWidth="1"/>
    <col min="14082" max="14082" width="13.5703125" style="840" customWidth="1"/>
    <col min="14083" max="14083" width="10.28515625" style="840" customWidth="1"/>
    <col min="14084" max="14086" width="15.42578125" style="840" customWidth="1"/>
    <col min="14087" max="14089" width="9.140625" style="840" customWidth="1"/>
    <col min="14090" max="14336" width="9.140625" style="840"/>
    <col min="14337" max="14337" width="10.28515625" style="840" customWidth="1"/>
    <col min="14338" max="14338" width="13.5703125" style="840" customWidth="1"/>
    <col min="14339" max="14339" width="10.28515625" style="840" customWidth="1"/>
    <col min="14340" max="14342" width="15.42578125" style="840" customWidth="1"/>
    <col min="14343" max="14345" width="9.140625" style="840" customWidth="1"/>
    <col min="14346" max="14592" width="9.140625" style="840"/>
    <col min="14593" max="14593" width="10.28515625" style="840" customWidth="1"/>
    <col min="14594" max="14594" width="13.5703125" style="840" customWidth="1"/>
    <col min="14595" max="14595" width="10.28515625" style="840" customWidth="1"/>
    <col min="14596" max="14598" width="15.42578125" style="840" customWidth="1"/>
    <col min="14599" max="14601" width="9.140625" style="840" customWidth="1"/>
    <col min="14602" max="14848" width="9.140625" style="840"/>
    <col min="14849" max="14849" width="10.28515625" style="840" customWidth="1"/>
    <col min="14850" max="14850" width="13.5703125" style="840" customWidth="1"/>
    <col min="14851" max="14851" width="10.28515625" style="840" customWidth="1"/>
    <col min="14852" max="14854" width="15.42578125" style="840" customWidth="1"/>
    <col min="14855" max="14857" width="9.140625" style="840" customWidth="1"/>
    <col min="14858" max="15104" width="9.140625" style="840"/>
    <col min="15105" max="15105" width="10.28515625" style="840" customWidth="1"/>
    <col min="15106" max="15106" width="13.5703125" style="840" customWidth="1"/>
    <col min="15107" max="15107" width="10.28515625" style="840" customWidth="1"/>
    <col min="15108" max="15110" width="15.42578125" style="840" customWidth="1"/>
    <col min="15111" max="15113" width="9.140625" style="840" customWidth="1"/>
    <col min="15114" max="15360" width="9.140625" style="840"/>
    <col min="15361" max="15361" width="10.28515625" style="840" customWidth="1"/>
    <col min="15362" max="15362" width="13.5703125" style="840" customWidth="1"/>
    <col min="15363" max="15363" width="10.28515625" style="840" customWidth="1"/>
    <col min="15364" max="15366" width="15.42578125" style="840" customWidth="1"/>
    <col min="15367" max="15369" width="9.140625" style="840" customWidth="1"/>
    <col min="15370" max="15616" width="9.140625" style="840"/>
    <col min="15617" max="15617" width="10.28515625" style="840" customWidth="1"/>
    <col min="15618" max="15618" width="13.5703125" style="840" customWidth="1"/>
    <col min="15619" max="15619" width="10.28515625" style="840" customWidth="1"/>
    <col min="15620" max="15622" width="15.42578125" style="840" customWidth="1"/>
    <col min="15623" max="15625" width="9.140625" style="840" customWidth="1"/>
    <col min="15626" max="15872" width="9.140625" style="840"/>
    <col min="15873" max="15873" width="10.28515625" style="840" customWidth="1"/>
    <col min="15874" max="15874" width="13.5703125" style="840" customWidth="1"/>
    <col min="15875" max="15875" width="10.28515625" style="840" customWidth="1"/>
    <col min="15876" max="15878" width="15.42578125" style="840" customWidth="1"/>
    <col min="15879" max="15881" width="9.140625" style="840" customWidth="1"/>
    <col min="15882" max="16128" width="9.140625" style="840"/>
    <col min="16129" max="16129" width="10.28515625" style="840" customWidth="1"/>
    <col min="16130" max="16130" width="13.5703125" style="840" customWidth="1"/>
    <col min="16131" max="16131" width="10.28515625" style="840" customWidth="1"/>
    <col min="16132" max="16134" width="15.42578125" style="840" customWidth="1"/>
    <col min="16135" max="16137" width="9.140625" style="840" customWidth="1"/>
    <col min="16138" max="16384" width="9.140625" style="840"/>
  </cols>
  <sheetData>
    <row r="1" spans="1:9">
      <c r="A1" s="1262" t="s">
        <v>341</v>
      </c>
      <c r="B1" s="1262"/>
      <c r="C1" s="1262"/>
      <c r="D1" s="1262"/>
      <c r="E1" s="1262"/>
      <c r="F1" s="849"/>
      <c r="G1" s="849"/>
    </row>
    <row r="2" spans="1:9">
      <c r="A2" s="850" t="s">
        <v>342</v>
      </c>
      <c r="B2" s="849"/>
      <c r="C2" s="849"/>
      <c r="D2" s="849"/>
      <c r="E2" s="849"/>
      <c r="F2" s="849"/>
      <c r="G2" s="849"/>
    </row>
    <row r="3" spans="1:9" ht="14.25">
      <c r="A3" s="851"/>
    </row>
    <row r="4" spans="1:9" ht="14.25">
      <c r="A4" s="851" t="s">
        <v>772</v>
      </c>
      <c r="D4" s="852"/>
      <c r="G4" s="852"/>
    </row>
    <row r="5" spans="1:9">
      <c r="A5" s="849" t="s">
        <v>925</v>
      </c>
      <c r="B5" s="849"/>
      <c r="C5" s="849"/>
      <c r="D5" s="849"/>
      <c r="E5" s="849"/>
      <c r="F5" s="849"/>
      <c r="G5" s="849"/>
    </row>
    <row r="6" spans="1:9">
      <c r="A6" s="1263"/>
      <c r="B6" s="1264"/>
      <c r="C6" s="1264"/>
      <c r="D6" s="1264"/>
      <c r="E6" s="1264"/>
      <c r="F6" s="1264"/>
      <c r="G6" s="1264"/>
      <c r="H6" s="853"/>
      <c r="I6" s="853"/>
    </row>
    <row r="7" spans="1:9">
      <c r="A7" s="1263" t="s">
        <v>264</v>
      </c>
      <c r="B7" s="1264"/>
      <c r="C7" s="1264"/>
      <c r="D7" s="1264"/>
      <c r="E7" s="1264"/>
      <c r="F7" s="1264"/>
    </row>
    <row r="8" spans="1:9" ht="36.950000000000003" customHeight="1">
      <c r="A8" s="1263" t="s">
        <v>926</v>
      </c>
      <c r="B8" s="1264"/>
      <c r="C8" s="1264"/>
      <c r="D8" s="1264"/>
      <c r="E8" s="1264"/>
      <c r="F8" s="1264"/>
    </row>
    <row r="9" spans="1:9">
      <c r="A9" s="1263"/>
      <c r="B9" s="1264"/>
      <c r="C9" s="1264"/>
      <c r="D9" s="1264"/>
      <c r="E9" s="1264"/>
      <c r="F9" s="1264"/>
    </row>
    <row r="10" spans="1:9">
      <c r="A10" s="854" t="s">
        <v>266</v>
      </c>
      <c r="B10" s="854"/>
      <c r="C10" s="854"/>
      <c r="D10" s="854"/>
      <c r="E10" s="854"/>
      <c r="F10" s="854"/>
      <c r="G10" s="854"/>
    </row>
    <row r="11" spans="1:9" ht="21">
      <c r="A11" s="855" t="s">
        <v>123</v>
      </c>
      <c r="B11" s="855" t="s">
        <v>268</v>
      </c>
      <c r="C11" s="855" t="s">
        <v>855</v>
      </c>
      <c r="D11" s="855" t="s">
        <v>774</v>
      </c>
      <c r="E11" s="855" t="s">
        <v>478</v>
      </c>
      <c r="F11" s="855" t="s">
        <v>269</v>
      </c>
    </row>
    <row r="12" spans="1:9">
      <c r="A12" s="841" t="s">
        <v>271</v>
      </c>
      <c r="B12" s="842" t="s">
        <v>856</v>
      </c>
      <c r="C12" s="842"/>
      <c r="D12" s="843">
        <v>556237828.5</v>
      </c>
      <c r="E12" s="843">
        <v>188576455.44999999</v>
      </c>
      <c r="F12" s="843">
        <v>121956677.64</v>
      </c>
    </row>
    <row r="13" spans="1:9" outlineLevel="1">
      <c r="A13" s="841" t="s">
        <v>274</v>
      </c>
      <c r="B13" s="842" t="s">
        <v>857</v>
      </c>
      <c r="C13" s="842"/>
      <c r="D13" s="843">
        <v>305428028.5</v>
      </c>
      <c r="E13" s="843">
        <v>105656401.42</v>
      </c>
      <c r="F13" s="843">
        <v>62546300.32</v>
      </c>
    </row>
    <row r="14" spans="1:9" outlineLevel="2">
      <c r="A14" s="841" t="s">
        <v>276</v>
      </c>
      <c r="B14" s="842" t="s">
        <v>858</v>
      </c>
      <c r="C14" s="842"/>
      <c r="D14" s="843">
        <v>70162028.5</v>
      </c>
      <c r="E14" s="843">
        <v>24265574.219999999</v>
      </c>
      <c r="F14" s="843">
        <v>19229579.399999999</v>
      </c>
    </row>
    <row r="15" spans="1:9" outlineLevel="3">
      <c r="A15" s="841" t="s">
        <v>278</v>
      </c>
      <c r="B15" s="842" t="s">
        <v>775</v>
      </c>
      <c r="C15" s="842"/>
      <c r="D15" s="843">
        <v>5949000</v>
      </c>
      <c r="E15" s="843">
        <v>1487250</v>
      </c>
      <c r="F15" s="843">
        <v>1253209.8999999999</v>
      </c>
    </row>
    <row r="16" spans="1:9" outlineLevel="7">
      <c r="A16" s="844" t="s">
        <v>280</v>
      </c>
      <c r="B16" s="844" t="s">
        <v>775</v>
      </c>
      <c r="C16" s="844" t="s">
        <v>859</v>
      </c>
      <c r="D16" s="845">
        <v>44592</v>
      </c>
      <c r="E16" s="845">
        <v>11148</v>
      </c>
      <c r="F16" s="845">
        <v>9946.1</v>
      </c>
    </row>
    <row r="17" spans="1:6" outlineLevel="7">
      <c r="A17" s="844" t="s">
        <v>282</v>
      </c>
      <c r="B17" s="844" t="s">
        <v>775</v>
      </c>
      <c r="C17" s="844" t="s">
        <v>860</v>
      </c>
      <c r="D17" s="845">
        <v>5904408</v>
      </c>
      <c r="E17" s="845">
        <v>1476102</v>
      </c>
      <c r="F17" s="845">
        <v>1243263.8</v>
      </c>
    </row>
    <row r="18" spans="1:6" outlineLevel="3">
      <c r="A18" s="841" t="s">
        <v>284</v>
      </c>
      <c r="B18" s="842" t="s">
        <v>776</v>
      </c>
      <c r="C18" s="842"/>
      <c r="D18" s="843">
        <v>1031028.5</v>
      </c>
      <c r="E18" s="843">
        <v>1030958.5</v>
      </c>
      <c r="F18" s="843">
        <v>1030625.8</v>
      </c>
    </row>
    <row r="19" spans="1:6" outlineLevel="7">
      <c r="A19" s="844" t="s">
        <v>286</v>
      </c>
      <c r="B19" s="844" t="s">
        <v>776</v>
      </c>
      <c r="C19" s="844" t="s">
        <v>859</v>
      </c>
      <c r="D19" s="845">
        <v>10615.02</v>
      </c>
      <c r="E19" s="845">
        <v>10545.02</v>
      </c>
      <c r="F19" s="845">
        <v>10212.32</v>
      </c>
    </row>
    <row r="20" spans="1:6" outlineLevel="7">
      <c r="A20" s="844" t="s">
        <v>288</v>
      </c>
      <c r="B20" s="844" t="s">
        <v>776</v>
      </c>
      <c r="C20" s="844" t="s">
        <v>860</v>
      </c>
      <c r="D20" s="845">
        <v>1020413.48</v>
      </c>
      <c r="E20" s="845">
        <v>1020413.48</v>
      </c>
      <c r="F20" s="845">
        <v>1020413.48</v>
      </c>
    </row>
    <row r="21" spans="1:6" outlineLevel="3">
      <c r="A21" s="841" t="s">
        <v>290</v>
      </c>
      <c r="B21" s="842" t="s">
        <v>777</v>
      </c>
      <c r="C21" s="842"/>
      <c r="D21" s="843">
        <v>7635000</v>
      </c>
      <c r="E21" s="843">
        <v>7620858.7199999997</v>
      </c>
      <c r="F21" s="843">
        <v>7533903.6200000001</v>
      </c>
    </row>
    <row r="22" spans="1:6" outlineLevel="7">
      <c r="A22" s="844" t="s">
        <v>292</v>
      </c>
      <c r="B22" s="844" t="s">
        <v>777</v>
      </c>
      <c r="C22" s="844" t="s">
        <v>859</v>
      </c>
      <c r="D22" s="845">
        <v>61850</v>
      </c>
      <c r="E22" s="845">
        <v>61356.72</v>
      </c>
      <c r="F22" s="845">
        <v>60120.59</v>
      </c>
    </row>
    <row r="23" spans="1:6" outlineLevel="7">
      <c r="A23" s="844" t="s">
        <v>294</v>
      </c>
      <c r="B23" s="844" t="s">
        <v>777</v>
      </c>
      <c r="C23" s="844" t="s">
        <v>860</v>
      </c>
      <c r="D23" s="845">
        <v>7573150</v>
      </c>
      <c r="E23" s="845">
        <v>7559502</v>
      </c>
      <c r="F23" s="845">
        <v>7473783.0300000003</v>
      </c>
    </row>
    <row r="24" spans="1:6" outlineLevel="3">
      <c r="A24" s="841" t="s">
        <v>296</v>
      </c>
      <c r="B24" s="842" t="s">
        <v>778</v>
      </c>
      <c r="C24" s="842"/>
      <c r="D24" s="843">
        <v>22000</v>
      </c>
      <c r="E24" s="843">
        <v>9200</v>
      </c>
      <c r="F24" s="843">
        <v>6487.93</v>
      </c>
    </row>
    <row r="25" spans="1:6" outlineLevel="7">
      <c r="A25" s="844" t="s">
        <v>298</v>
      </c>
      <c r="B25" s="844" t="s">
        <v>778</v>
      </c>
      <c r="C25" s="844" t="s">
        <v>859</v>
      </c>
      <c r="D25" s="845">
        <v>880</v>
      </c>
      <c r="E25" s="845">
        <v>200</v>
      </c>
      <c r="F25" s="845">
        <v>51.49</v>
      </c>
    </row>
    <row r="26" spans="1:6" outlineLevel="7">
      <c r="A26" s="844" t="s">
        <v>300</v>
      </c>
      <c r="B26" s="844" t="s">
        <v>778</v>
      </c>
      <c r="C26" s="844" t="s">
        <v>860</v>
      </c>
      <c r="D26" s="845">
        <v>21120</v>
      </c>
      <c r="E26" s="845">
        <v>9000</v>
      </c>
      <c r="F26" s="845">
        <v>6436.44</v>
      </c>
    </row>
    <row r="27" spans="1:6" outlineLevel="3">
      <c r="A27" s="841" t="s">
        <v>302</v>
      </c>
      <c r="B27" s="842" t="s">
        <v>779</v>
      </c>
      <c r="C27" s="842"/>
      <c r="D27" s="843">
        <v>2500000</v>
      </c>
      <c r="E27" s="843">
        <v>625875</v>
      </c>
      <c r="F27" s="843">
        <v>525000</v>
      </c>
    </row>
    <row r="28" spans="1:6" outlineLevel="7">
      <c r="A28" s="844" t="s">
        <v>304</v>
      </c>
      <c r="B28" s="844" t="s">
        <v>779</v>
      </c>
      <c r="C28" s="844" t="s">
        <v>859</v>
      </c>
      <c r="D28" s="845">
        <v>32500</v>
      </c>
      <c r="E28" s="845">
        <v>9000</v>
      </c>
      <c r="F28" s="845">
        <v>4577.32</v>
      </c>
    </row>
    <row r="29" spans="1:6" outlineLevel="7">
      <c r="A29" s="844" t="s">
        <v>306</v>
      </c>
      <c r="B29" s="844" t="s">
        <v>779</v>
      </c>
      <c r="C29" s="844" t="s">
        <v>860</v>
      </c>
      <c r="D29" s="845">
        <v>2467500</v>
      </c>
      <c r="E29" s="845">
        <v>616875</v>
      </c>
      <c r="F29" s="845">
        <v>520422.68</v>
      </c>
    </row>
    <row r="30" spans="1:6" outlineLevel="3">
      <c r="A30" s="841" t="s">
        <v>308</v>
      </c>
      <c r="B30" s="842" t="s">
        <v>780</v>
      </c>
      <c r="C30" s="842"/>
      <c r="D30" s="843">
        <v>361000</v>
      </c>
      <c r="E30" s="843">
        <v>90222</v>
      </c>
      <c r="F30" s="843">
        <v>54498.080000000002</v>
      </c>
    </row>
    <row r="31" spans="1:6" outlineLevel="7">
      <c r="A31" s="844" t="s">
        <v>310</v>
      </c>
      <c r="B31" s="844" t="s">
        <v>780</v>
      </c>
      <c r="C31" s="844" t="s">
        <v>859</v>
      </c>
      <c r="D31" s="845">
        <v>2888</v>
      </c>
      <c r="E31" s="845">
        <v>722</v>
      </c>
      <c r="F31" s="845">
        <v>432.52</v>
      </c>
    </row>
    <row r="32" spans="1:6" outlineLevel="7">
      <c r="A32" s="844" t="s">
        <v>312</v>
      </c>
      <c r="B32" s="844" t="s">
        <v>780</v>
      </c>
      <c r="C32" s="844" t="s">
        <v>860</v>
      </c>
      <c r="D32" s="845">
        <v>358112</v>
      </c>
      <c r="E32" s="845">
        <v>89500</v>
      </c>
      <c r="F32" s="845">
        <v>54065.56</v>
      </c>
    </row>
    <row r="33" spans="1:6" outlineLevel="3">
      <c r="A33" s="841" t="s">
        <v>314</v>
      </c>
      <c r="B33" s="842" t="s">
        <v>781</v>
      </c>
      <c r="C33" s="842"/>
      <c r="D33" s="843">
        <v>253000</v>
      </c>
      <c r="E33" s="843">
        <v>85750</v>
      </c>
      <c r="F33" s="843">
        <v>64475.57</v>
      </c>
    </row>
    <row r="34" spans="1:6" outlineLevel="7">
      <c r="A34" s="844" t="s">
        <v>316</v>
      </c>
      <c r="B34" s="844" t="s">
        <v>781</v>
      </c>
      <c r="C34" s="844" t="s">
        <v>859</v>
      </c>
      <c r="D34" s="845">
        <v>2024</v>
      </c>
      <c r="E34" s="845">
        <v>1006</v>
      </c>
      <c r="F34" s="845">
        <v>512.57000000000005</v>
      </c>
    </row>
    <row r="35" spans="1:6" outlineLevel="7">
      <c r="A35" s="844" t="s">
        <v>318</v>
      </c>
      <c r="B35" s="844" t="s">
        <v>781</v>
      </c>
      <c r="C35" s="844" t="s">
        <v>860</v>
      </c>
      <c r="D35" s="845">
        <v>250976</v>
      </c>
      <c r="E35" s="845">
        <v>84744</v>
      </c>
      <c r="F35" s="845">
        <v>63963</v>
      </c>
    </row>
    <row r="36" spans="1:6" outlineLevel="3">
      <c r="A36" s="841" t="s">
        <v>320</v>
      </c>
      <c r="B36" s="842" t="s">
        <v>782</v>
      </c>
      <c r="C36" s="842"/>
      <c r="D36" s="843">
        <v>71000</v>
      </c>
      <c r="E36" s="843">
        <v>17900</v>
      </c>
      <c r="F36" s="843">
        <v>14717.5</v>
      </c>
    </row>
    <row r="37" spans="1:6" outlineLevel="7">
      <c r="A37" s="844" t="s">
        <v>322</v>
      </c>
      <c r="B37" s="844" t="s">
        <v>782</v>
      </c>
      <c r="C37" s="844" t="s">
        <v>859</v>
      </c>
      <c r="D37" s="845">
        <v>1065</v>
      </c>
      <c r="E37" s="845">
        <v>400</v>
      </c>
      <c r="F37" s="845">
        <v>217.5</v>
      </c>
    </row>
    <row r="38" spans="1:6" outlineLevel="7">
      <c r="A38" s="844" t="s">
        <v>324</v>
      </c>
      <c r="B38" s="844" t="s">
        <v>782</v>
      </c>
      <c r="C38" s="844" t="s">
        <v>860</v>
      </c>
      <c r="D38" s="845">
        <v>69935</v>
      </c>
      <c r="E38" s="845">
        <v>17500</v>
      </c>
      <c r="F38" s="845">
        <v>14500</v>
      </c>
    </row>
    <row r="39" spans="1:6" outlineLevel="3">
      <c r="A39" s="841" t="s">
        <v>326</v>
      </c>
      <c r="B39" s="842" t="s">
        <v>783</v>
      </c>
      <c r="C39" s="842"/>
      <c r="D39" s="843">
        <v>39552000</v>
      </c>
      <c r="E39" s="843">
        <v>10111000</v>
      </c>
      <c r="F39" s="843">
        <v>6415636</v>
      </c>
    </row>
    <row r="40" spans="1:6" outlineLevel="7">
      <c r="A40" s="844" t="s">
        <v>328</v>
      </c>
      <c r="B40" s="844" t="s">
        <v>783</v>
      </c>
      <c r="C40" s="844" t="s">
        <v>859</v>
      </c>
      <c r="D40" s="845">
        <v>442120</v>
      </c>
      <c r="E40" s="845">
        <v>111000</v>
      </c>
      <c r="F40" s="845">
        <v>59346.21</v>
      </c>
    </row>
    <row r="41" spans="1:6" outlineLevel="7">
      <c r="A41" s="844" t="s">
        <v>331</v>
      </c>
      <c r="B41" s="844" t="s">
        <v>783</v>
      </c>
      <c r="C41" s="844" t="s">
        <v>860</v>
      </c>
      <c r="D41" s="845">
        <v>39109880</v>
      </c>
      <c r="E41" s="845">
        <v>10000000</v>
      </c>
      <c r="F41" s="845">
        <v>6356289.79</v>
      </c>
    </row>
    <row r="42" spans="1:6" outlineLevel="3">
      <c r="A42" s="841" t="s">
        <v>333</v>
      </c>
      <c r="B42" s="842" t="s">
        <v>784</v>
      </c>
      <c r="C42" s="842"/>
      <c r="D42" s="843">
        <v>21000</v>
      </c>
      <c r="E42" s="843">
        <v>10160</v>
      </c>
      <c r="F42" s="843">
        <v>6108</v>
      </c>
    </row>
    <row r="43" spans="1:6" outlineLevel="7">
      <c r="A43" s="844" t="s">
        <v>335</v>
      </c>
      <c r="B43" s="844" t="s">
        <v>784</v>
      </c>
      <c r="C43" s="844" t="s">
        <v>859</v>
      </c>
      <c r="D43" s="845">
        <v>160</v>
      </c>
      <c r="E43" s="845">
        <v>160</v>
      </c>
      <c r="F43" s="845">
        <v>90.62</v>
      </c>
    </row>
    <row r="44" spans="1:6" outlineLevel="7">
      <c r="A44" s="844" t="s">
        <v>337</v>
      </c>
      <c r="B44" s="844" t="s">
        <v>784</v>
      </c>
      <c r="C44" s="844" t="s">
        <v>860</v>
      </c>
      <c r="D44" s="845">
        <v>20840</v>
      </c>
      <c r="E44" s="845">
        <v>10000</v>
      </c>
      <c r="F44" s="845">
        <v>6017.38</v>
      </c>
    </row>
    <row r="45" spans="1:6" outlineLevel="3">
      <c r="A45" s="841" t="s">
        <v>339</v>
      </c>
      <c r="B45" s="842" t="s">
        <v>785</v>
      </c>
      <c r="C45" s="842"/>
      <c r="D45" s="843">
        <v>1153000</v>
      </c>
      <c r="E45" s="843">
        <v>288400</v>
      </c>
      <c r="F45" s="843">
        <v>188766</v>
      </c>
    </row>
    <row r="46" spans="1:6" outlineLevel="7">
      <c r="A46" s="844" t="s">
        <v>358</v>
      </c>
      <c r="B46" s="844" t="s">
        <v>785</v>
      </c>
      <c r="C46" s="844" t="s">
        <v>859</v>
      </c>
      <c r="D46" s="845">
        <v>8760</v>
      </c>
      <c r="E46" s="845">
        <v>2400</v>
      </c>
      <c r="F46" s="845">
        <v>1668.59</v>
      </c>
    </row>
    <row r="47" spans="1:6" outlineLevel="7">
      <c r="A47" s="844" t="s">
        <v>359</v>
      </c>
      <c r="B47" s="844" t="s">
        <v>785</v>
      </c>
      <c r="C47" s="844" t="s">
        <v>860</v>
      </c>
      <c r="D47" s="845">
        <v>1144240</v>
      </c>
      <c r="E47" s="845">
        <v>286000</v>
      </c>
      <c r="F47" s="845">
        <v>187097.41</v>
      </c>
    </row>
    <row r="48" spans="1:6" outlineLevel="3">
      <c r="A48" s="841" t="s">
        <v>360</v>
      </c>
      <c r="B48" s="842" t="s">
        <v>786</v>
      </c>
      <c r="C48" s="842"/>
      <c r="D48" s="843">
        <v>9000</v>
      </c>
      <c r="E48" s="843">
        <v>0</v>
      </c>
      <c r="F48" s="843">
        <v>0</v>
      </c>
    </row>
    <row r="49" spans="1:6" outlineLevel="7">
      <c r="A49" s="844" t="s">
        <v>361</v>
      </c>
      <c r="B49" s="844" t="s">
        <v>786</v>
      </c>
      <c r="C49" s="844" t="s">
        <v>859</v>
      </c>
      <c r="D49" s="845">
        <v>72</v>
      </c>
      <c r="E49" s="845">
        <v>0</v>
      </c>
      <c r="F49" s="845">
        <v>0</v>
      </c>
    </row>
    <row r="50" spans="1:6" outlineLevel="7">
      <c r="A50" s="844" t="s">
        <v>362</v>
      </c>
      <c r="B50" s="844" t="s">
        <v>786</v>
      </c>
      <c r="C50" s="844" t="s">
        <v>860</v>
      </c>
      <c r="D50" s="845">
        <v>8928</v>
      </c>
      <c r="E50" s="845">
        <v>0</v>
      </c>
      <c r="F50" s="845">
        <v>0</v>
      </c>
    </row>
    <row r="51" spans="1:6" outlineLevel="3">
      <c r="A51" s="841" t="s">
        <v>363</v>
      </c>
      <c r="B51" s="842" t="s">
        <v>787</v>
      </c>
      <c r="C51" s="842"/>
      <c r="D51" s="843">
        <v>10190000</v>
      </c>
      <c r="E51" s="843">
        <v>2547000</v>
      </c>
      <c r="F51" s="843">
        <v>1966137</v>
      </c>
    </row>
    <row r="52" spans="1:6" outlineLevel="7">
      <c r="A52" s="844" t="s">
        <v>364</v>
      </c>
      <c r="B52" s="844" t="s">
        <v>787</v>
      </c>
      <c r="C52" s="844" t="s">
        <v>859</v>
      </c>
      <c r="D52" s="845">
        <v>160000</v>
      </c>
      <c r="E52" s="845">
        <v>40000</v>
      </c>
      <c r="F52" s="845">
        <v>22093.3</v>
      </c>
    </row>
    <row r="53" spans="1:6" outlineLevel="7">
      <c r="A53" s="844" t="s">
        <v>365</v>
      </c>
      <c r="B53" s="844" t="s">
        <v>787</v>
      </c>
      <c r="C53" s="844" t="s">
        <v>860</v>
      </c>
      <c r="D53" s="845">
        <v>10030000</v>
      </c>
      <c r="E53" s="845">
        <v>2507000</v>
      </c>
      <c r="F53" s="845">
        <v>1944043.7</v>
      </c>
    </row>
    <row r="54" spans="1:6" outlineLevel="3">
      <c r="A54" s="841" t="s">
        <v>366</v>
      </c>
      <c r="B54" s="842" t="s">
        <v>788</v>
      </c>
      <c r="C54" s="842"/>
      <c r="D54" s="843">
        <v>684000</v>
      </c>
      <c r="E54" s="843">
        <v>341000</v>
      </c>
      <c r="F54" s="843">
        <v>170014</v>
      </c>
    </row>
    <row r="55" spans="1:6" outlineLevel="7">
      <c r="A55" s="844" t="s">
        <v>472</v>
      </c>
      <c r="B55" s="844" t="s">
        <v>788</v>
      </c>
      <c r="C55" s="844" t="s">
        <v>859</v>
      </c>
      <c r="D55" s="845">
        <v>9625</v>
      </c>
      <c r="E55" s="845">
        <v>5000</v>
      </c>
      <c r="F55" s="845">
        <v>791.59</v>
      </c>
    </row>
    <row r="56" spans="1:6" outlineLevel="7">
      <c r="A56" s="844" t="s">
        <v>608</v>
      </c>
      <c r="B56" s="844" t="s">
        <v>788</v>
      </c>
      <c r="C56" s="844" t="s">
        <v>860</v>
      </c>
      <c r="D56" s="845">
        <v>674375</v>
      </c>
      <c r="E56" s="845">
        <v>336000</v>
      </c>
      <c r="F56" s="845">
        <v>169222.41</v>
      </c>
    </row>
    <row r="57" spans="1:6" outlineLevel="3">
      <c r="A57" s="841" t="s">
        <v>610</v>
      </c>
      <c r="B57" s="842" t="s">
        <v>789</v>
      </c>
      <c r="C57" s="842"/>
      <c r="D57" s="843">
        <v>731000</v>
      </c>
      <c r="E57" s="843">
        <v>0</v>
      </c>
      <c r="F57" s="843">
        <v>0</v>
      </c>
    </row>
    <row r="58" spans="1:6" outlineLevel="7">
      <c r="A58" s="844" t="s">
        <v>643</v>
      </c>
      <c r="B58" s="844" t="s">
        <v>789</v>
      </c>
      <c r="C58" s="844" t="s">
        <v>860</v>
      </c>
      <c r="D58" s="845">
        <v>731000</v>
      </c>
      <c r="E58" s="845">
        <v>0</v>
      </c>
      <c r="F58" s="845">
        <v>0</v>
      </c>
    </row>
    <row r="59" spans="1:6" outlineLevel="2">
      <c r="A59" s="841" t="s">
        <v>644</v>
      </c>
      <c r="B59" s="842" t="s">
        <v>861</v>
      </c>
      <c r="C59" s="842"/>
      <c r="D59" s="843">
        <v>234553000</v>
      </c>
      <c r="E59" s="843">
        <v>81205929.200000003</v>
      </c>
      <c r="F59" s="843">
        <v>43181196.049999997</v>
      </c>
    </row>
    <row r="60" spans="1:6" outlineLevel="3">
      <c r="A60" s="841" t="s">
        <v>646</v>
      </c>
      <c r="B60" s="842" t="s">
        <v>790</v>
      </c>
      <c r="C60" s="842"/>
      <c r="D60" s="843">
        <v>175562000</v>
      </c>
      <c r="E60" s="843">
        <v>44329000</v>
      </c>
      <c r="F60" s="843">
        <v>29632400</v>
      </c>
    </row>
    <row r="61" spans="1:6" outlineLevel="7">
      <c r="A61" s="844" t="s">
        <v>647</v>
      </c>
      <c r="B61" s="844" t="s">
        <v>790</v>
      </c>
      <c r="C61" s="844" t="s">
        <v>859</v>
      </c>
      <c r="D61" s="845">
        <v>2336000</v>
      </c>
      <c r="E61" s="845">
        <v>592000</v>
      </c>
      <c r="F61" s="845">
        <v>293859.93</v>
      </c>
    </row>
    <row r="62" spans="1:6" outlineLevel="7">
      <c r="A62" s="844" t="s">
        <v>649</v>
      </c>
      <c r="B62" s="844" t="s">
        <v>790</v>
      </c>
      <c r="C62" s="844" t="s">
        <v>860</v>
      </c>
      <c r="D62" s="845">
        <v>173226000</v>
      </c>
      <c r="E62" s="845">
        <v>43737000</v>
      </c>
      <c r="F62" s="845">
        <v>29338540.07</v>
      </c>
    </row>
    <row r="63" spans="1:6" outlineLevel="3">
      <c r="A63" s="841" t="s">
        <v>650</v>
      </c>
      <c r="B63" s="842" t="s">
        <v>791</v>
      </c>
      <c r="C63" s="842"/>
      <c r="D63" s="843">
        <v>3982000</v>
      </c>
      <c r="E63" s="843">
        <v>1169030.3700000001</v>
      </c>
      <c r="F63" s="843">
        <v>1165396.05</v>
      </c>
    </row>
    <row r="64" spans="1:6" outlineLevel="7">
      <c r="A64" s="844" t="s">
        <v>652</v>
      </c>
      <c r="B64" s="844" t="s">
        <v>791</v>
      </c>
      <c r="C64" s="844" t="s">
        <v>859</v>
      </c>
      <c r="D64" s="845">
        <v>47905</v>
      </c>
      <c r="E64" s="845">
        <v>12798.92</v>
      </c>
      <c r="F64" s="845">
        <v>10568.13</v>
      </c>
    </row>
    <row r="65" spans="1:6" outlineLevel="7">
      <c r="A65" s="844" t="s">
        <v>653</v>
      </c>
      <c r="B65" s="844" t="s">
        <v>791</v>
      </c>
      <c r="C65" s="844" t="s">
        <v>860</v>
      </c>
      <c r="D65" s="845">
        <v>3934095</v>
      </c>
      <c r="E65" s="845">
        <v>1156231.45</v>
      </c>
      <c r="F65" s="845">
        <v>1154827.92</v>
      </c>
    </row>
    <row r="66" spans="1:6" outlineLevel="3">
      <c r="A66" s="841" t="s">
        <v>655</v>
      </c>
      <c r="B66" s="842" t="s">
        <v>792</v>
      </c>
      <c r="C66" s="842"/>
      <c r="D66" s="843">
        <v>35177000</v>
      </c>
      <c r="E66" s="843">
        <v>26323699.920000002</v>
      </c>
      <c r="F66" s="843">
        <v>7872500</v>
      </c>
    </row>
    <row r="67" spans="1:6" outlineLevel="7">
      <c r="A67" s="844" t="s">
        <v>656</v>
      </c>
      <c r="B67" s="844" t="s">
        <v>792</v>
      </c>
      <c r="C67" s="844" t="s">
        <v>859</v>
      </c>
      <c r="D67" s="845">
        <v>324010</v>
      </c>
      <c r="E67" s="845">
        <v>179880</v>
      </c>
      <c r="F67" s="845">
        <v>64314.45</v>
      </c>
    </row>
    <row r="68" spans="1:6" outlineLevel="7">
      <c r="A68" s="844" t="s">
        <v>658</v>
      </c>
      <c r="B68" s="844" t="s">
        <v>792</v>
      </c>
      <c r="C68" s="844" t="s">
        <v>860</v>
      </c>
      <c r="D68" s="845">
        <v>34852990</v>
      </c>
      <c r="E68" s="845">
        <v>26143819.920000002</v>
      </c>
      <c r="F68" s="845">
        <v>7808185.5499999998</v>
      </c>
    </row>
    <row r="69" spans="1:6" outlineLevel="3">
      <c r="A69" s="841" t="s">
        <v>659</v>
      </c>
      <c r="B69" s="842" t="s">
        <v>793</v>
      </c>
      <c r="C69" s="842"/>
      <c r="D69" s="843">
        <v>2167000</v>
      </c>
      <c r="E69" s="843">
        <v>577368</v>
      </c>
      <c r="F69" s="843">
        <v>554100</v>
      </c>
    </row>
    <row r="70" spans="1:6" outlineLevel="7">
      <c r="A70" s="844" t="s">
        <v>661</v>
      </c>
      <c r="B70" s="844" t="s">
        <v>793</v>
      </c>
      <c r="C70" s="844" t="s">
        <v>859</v>
      </c>
      <c r="D70" s="845">
        <v>21530</v>
      </c>
      <c r="E70" s="845">
        <v>6000</v>
      </c>
      <c r="F70" s="845">
        <v>4427.96</v>
      </c>
    </row>
    <row r="71" spans="1:6" outlineLevel="7">
      <c r="A71" s="844" t="s">
        <v>663</v>
      </c>
      <c r="B71" s="844" t="s">
        <v>793</v>
      </c>
      <c r="C71" s="844" t="s">
        <v>860</v>
      </c>
      <c r="D71" s="845">
        <v>2145470</v>
      </c>
      <c r="E71" s="845">
        <v>571368</v>
      </c>
      <c r="F71" s="845">
        <v>549672.04</v>
      </c>
    </row>
    <row r="72" spans="1:6" outlineLevel="3">
      <c r="A72" s="841" t="s">
        <v>664</v>
      </c>
      <c r="B72" s="842" t="s">
        <v>794</v>
      </c>
      <c r="C72" s="842"/>
      <c r="D72" s="843">
        <v>11080000</v>
      </c>
      <c r="E72" s="843">
        <v>5551180.9100000001</v>
      </c>
      <c r="F72" s="843">
        <v>2641200</v>
      </c>
    </row>
    <row r="73" spans="1:6" outlineLevel="7">
      <c r="A73" s="844" t="s">
        <v>666</v>
      </c>
      <c r="B73" s="844" t="s">
        <v>794</v>
      </c>
      <c r="C73" s="844" t="s">
        <v>859</v>
      </c>
      <c r="D73" s="845">
        <v>83900</v>
      </c>
      <c r="E73" s="845">
        <v>38450</v>
      </c>
      <c r="F73" s="845">
        <v>22046.22</v>
      </c>
    </row>
    <row r="74" spans="1:6" outlineLevel="7">
      <c r="A74" s="844" t="s">
        <v>667</v>
      </c>
      <c r="B74" s="844" t="s">
        <v>794</v>
      </c>
      <c r="C74" s="844" t="s">
        <v>860</v>
      </c>
      <c r="D74" s="845">
        <v>10996100</v>
      </c>
      <c r="E74" s="845">
        <v>5512730.9100000001</v>
      </c>
      <c r="F74" s="845">
        <v>2619153.7799999998</v>
      </c>
    </row>
    <row r="75" spans="1:6" outlineLevel="3">
      <c r="A75" s="841" t="s">
        <v>669</v>
      </c>
      <c r="B75" s="842" t="s">
        <v>795</v>
      </c>
      <c r="C75" s="842"/>
      <c r="D75" s="843">
        <v>6585000</v>
      </c>
      <c r="E75" s="843">
        <v>3255650</v>
      </c>
      <c r="F75" s="843">
        <v>1315600</v>
      </c>
    </row>
    <row r="76" spans="1:6" outlineLevel="7">
      <c r="A76" s="844" t="s">
        <v>670</v>
      </c>
      <c r="B76" s="844" t="s">
        <v>795</v>
      </c>
      <c r="C76" s="844" t="s">
        <v>859</v>
      </c>
      <c r="D76" s="845">
        <v>51300</v>
      </c>
      <c r="E76" s="845">
        <v>22225</v>
      </c>
      <c r="F76" s="845">
        <v>10548.48</v>
      </c>
    </row>
    <row r="77" spans="1:6" outlineLevel="7">
      <c r="A77" s="844" t="s">
        <v>672</v>
      </c>
      <c r="B77" s="844" t="s">
        <v>795</v>
      </c>
      <c r="C77" s="844" t="s">
        <v>860</v>
      </c>
      <c r="D77" s="845">
        <v>6533700</v>
      </c>
      <c r="E77" s="845">
        <v>3233425</v>
      </c>
      <c r="F77" s="845">
        <v>1305051.52</v>
      </c>
    </row>
    <row r="78" spans="1:6" outlineLevel="2">
      <c r="A78" s="841" t="s">
        <v>673</v>
      </c>
      <c r="B78" s="842" t="s">
        <v>862</v>
      </c>
      <c r="C78" s="842"/>
      <c r="D78" s="843">
        <v>713000</v>
      </c>
      <c r="E78" s="843">
        <v>184898</v>
      </c>
      <c r="F78" s="843">
        <v>135524.87</v>
      </c>
    </row>
    <row r="79" spans="1:6" outlineLevel="3">
      <c r="A79" s="841" t="s">
        <v>675</v>
      </c>
      <c r="B79" s="842" t="s">
        <v>796</v>
      </c>
      <c r="C79" s="842"/>
      <c r="D79" s="843">
        <v>71000</v>
      </c>
      <c r="E79" s="843">
        <v>23546</v>
      </c>
      <c r="F79" s="843">
        <v>17661</v>
      </c>
    </row>
    <row r="80" spans="1:6" outlineLevel="7">
      <c r="A80" s="844" t="s">
        <v>676</v>
      </c>
      <c r="B80" s="844" t="s">
        <v>796</v>
      </c>
      <c r="C80" s="844" t="s">
        <v>859</v>
      </c>
      <c r="D80" s="845">
        <v>7759.77</v>
      </c>
      <c r="E80" s="845">
        <v>1936</v>
      </c>
      <c r="F80" s="845">
        <v>261</v>
      </c>
    </row>
    <row r="81" spans="1:6" outlineLevel="7">
      <c r="A81" s="844" t="s">
        <v>677</v>
      </c>
      <c r="B81" s="844" t="s">
        <v>796</v>
      </c>
      <c r="C81" s="844" t="s">
        <v>860</v>
      </c>
      <c r="D81" s="845">
        <v>63240.23</v>
      </c>
      <c r="E81" s="845">
        <v>21610</v>
      </c>
      <c r="F81" s="845">
        <v>17400</v>
      </c>
    </row>
    <row r="82" spans="1:6" outlineLevel="3">
      <c r="A82" s="841" t="s">
        <v>678</v>
      </c>
      <c r="B82" s="842" t="s">
        <v>797</v>
      </c>
      <c r="C82" s="842"/>
      <c r="D82" s="843">
        <v>142000</v>
      </c>
      <c r="E82" s="843">
        <v>36352</v>
      </c>
      <c r="F82" s="843">
        <v>35199.800000000003</v>
      </c>
    </row>
    <row r="83" spans="1:6" outlineLevel="7">
      <c r="A83" s="844" t="s">
        <v>679</v>
      </c>
      <c r="B83" s="844" t="s">
        <v>797</v>
      </c>
      <c r="C83" s="844" t="s">
        <v>859</v>
      </c>
      <c r="D83" s="845">
        <v>2180</v>
      </c>
      <c r="E83" s="845">
        <v>1397</v>
      </c>
      <c r="F83" s="845">
        <v>399.8</v>
      </c>
    </row>
    <row r="84" spans="1:6" outlineLevel="7">
      <c r="A84" s="844" t="s">
        <v>680</v>
      </c>
      <c r="B84" s="844" t="s">
        <v>797</v>
      </c>
      <c r="C84" s="844" t="s">
        <v>860</v>
      </c>
      <c r="D84" s="845">
        <v>139820</v>
      </c>
      <c r="E84" s="845">
        <v>34955</v>
      </c>
      <c r="F84" s="845">
        <v>34800</v>
      </c>
    </row>
    <row r="85" spans="1:6" outlineLevel="3">
      <c r="A85" s="841" t="s">
        <v>682</v>
      </c>
      <c r="B85" s="842" t="s">
        <v>798</v>
      </c>
      <c r="C85" s="842"/>
      <c r="D85" s="843">
        <v>500000</v>
      </c>
      <c r="E85" s="843">
        <v>125000</v>
      </c>
      <c r="F85" s="843">
        <v>82664.070000000007</v>
      </c>
    </row>
    <row r="86" spans="1:6" outlineLevel="7">
      <c r="A86" s="844" t="s">
        <v>683</v>
      </c>
      <c r="B86" s="844" t="s">
        <v>798</v>
      </c>
      <c r="C86" s="844" t="s">
        <v>859</v>
      </c>
      <c r="D86" s="845">
        <v>4000</v>
      </c>
      <c r="E86" s="845">
        <v>1000</v>
      </c>
      <c r="F86" s="845">
        <v>656.07</v>
      </c>
    </row>
    <row r="87" spans="1:6" outlineLevel="7">
      <c r="A87" s="844" t="s">
        <v>685</v>
      </c>
      <c r="B87" s="844" t="s">
        <v>798</v>
      </c>
      <c r="C87" s="844" t="s">
        <v>860</v>
      </c>
      <c r="D87" s="845">
        <v>496000</v>
      </c>
      <c r="E87" s="845">
        <v>124000</v>
      </c>
      <c r="F87" s="845">
        <v>82008</v>
      </c>
    </row>
    <row r="88" spans="1:6" outlineLevel="1">
      <c r="A88" s="841" t="s">
        <v>686</v>
      </c>
      <c r="B88" s="842" t="s">
        <v>863</v>
      </c>
      <c r="C88" s="842"/>
      <c r="D88" s="843">
        <v>45905000</v>
      </c>
      <c r="E88" s="843">
        <v>12691670</v>
      </c>
      <c r="F88" s="843">
        <v>9384151.8599999994</v>
      </c>
    </row>
    <row r="89" spans="1:6" outlineLevel="2">
      <c r="A89" s="841" t="s">
        <v>687</v>
      </c>
      <c r="B89" s="842" t="s">
        <v>864</v>
      </c>
      <c r="C89" s="842"/>
      <c r="D89" s="843">
        <v>45905000</v>
      </c>
      <c r="E89" s="843">
        <v>12691670</v>
      </c>
      <c r="F89" s="843">
        <v>9384151.8599999994</v>
      </c>
    </row>
    <row r="90" spans="1:6" outlineLevel="3">
      <c r="A90" s="841" t="s">
        <v>688</v>
      </c>
      <c r="B90" s="842" t="s">
        <v>799</v>
      </c>
      <c r="C90" s="842"/>
      <c r="D90" s="843">
        <v>45905000</v>
      </c>
      <c r="E90" s="843">
        <v>12691670</v>
      </c>
      <c r="F90" s="843">
        <v>9384151.8599999994</v>
      </c>
    </row>
    <row r="91" spans="1:6" outlineLevel="7">
      <c r="A91" s="844" t="s">
        <v>690</v>
      </c>
      <c r="B91" s="844" t="s">
        <v>799</v>
      </c>
      <c r="C91" s="844" t="s">
        <v>865</v>
      </c>
      <c r="D91" s="845">
        <v>5978000</v>
      </c>
      <c r="E91" s="845">
        <v>1503000</v>
      </c>
      <c r="F91" s="845">
        <v>1251083.1499999999</v>
      </c>
    </row>
    <row r="92" spans="1:6" outlineLevel="7">
      <c r="A92" s="844" t="s">
        <v>691</v>
      </c>
      <c r="B92" s="844" t="s">
        <v>799</v>
      </c>
      <c r="C92" s="844" t="s">
        <v>866</v>
      </c>
      <c r="D92" s="845">
        <v>1805000</v>
      </c>
      <c r="E92" s="845">
        <v>605460</v>
      </c>
      <c r="F92" s="845">
        <v>404639.31</v>
      </c>
    </row>
    <row r="93" spans="1:6" outlineLevel="7">
      <c r="A93" s="844" t="s">
        <v>693</v>
      </c>
      <c r="B93" s="844" t="s">
        <v>799</v>
      </c>
      <c r="C93" s="844" t="s">
        <v>859</v>
      </c>
      <c r="D93" s="845">
        <v>412000</v>
      </c>
      <c r="E93" s="845">
        <v>66720</v>
      </c>
      <c r="F93" s="845">
        <v>57540</v>
      </c>
    </row>
    <row r="94" spans="1:6" outlineLevel="7">
      <c r="A94" s="844" t="s">
        <v>694</v>
      </c>
      <c r="B94" s="844" t="s">
        <v>799</v>
      </c>
      <c r="C94" s="844" t="s">
        <v>867</v>
      </c>
      <c r="D94" s="845">
        <v>37710000</v>
      </c>
      <c r="E94" s="845">
        <v>10516490</v>
      </c>
      <c r="F94" s="845">
        <v>7670889.4000000004</v>
      </c>
    </row>
    <row r="95" spans="1:6" outlineLevel="1">
      <c r="A95" s="841" t="s">
        <v>696</v>
      </c>
      <c r="B95" s="842" t="s">
        <v>868</v>
      </c>
      <c r="C95" s="842"/>
      <c r="D95" s="843">
        <v>192015000</v>
      </c>
      <c r="E95" s="843">
        <v>66983734.030000001</v>
      </c>
      <c r="F95" s="843">
        <v>47482996.700000003</v>
      </c>
    </row>
    <row r="96" spans="1:6" outlineLevel="2">
      <c r="A96" s="841" t="s">
        <v>697</v>
      </c>
      <c r="B96" s="842" t="s">
        <v>869</v>
      </c>
      <c r="C96" s="842"/>
      <c r="D96" s="843">
        <v>150176000</v>
      </c>
      <c r="E96" s="843">
        <v>50980638.670000002</v>
      </c>
      <c r="F96" s="843">
        <v>38146950</v>
      </c>
    </row>
    <row r="97" spans="1:6" outlineLevel="3">
      <c r="A97" s="841" t="s">
        <v>699</v>
      </c>
      <c r="B97" s="842" t="s">
        <v>800</v>
      </c>
      <c r="C97" s="842"/>
      <c r="D97" s="843">
        <v>24960000</v>
      </c>
      <c r="E97" s="843">
        <v>8440000</v>
      </c>
      <c r="F97" s="843">
        <v>6625160</v>
      </c>
    </row>
    <row r="98" spans="1:6" outlineLevel="7">
      <c r="A98" s="844" t="s">
        <v>700</v>
      </c>
      <c r="B98" s="844" t="s">
        <v>800</v>
      </c>
      <c r="C98" s="844" t="s">
        <v>860</v>
      </c>
      <c r="D98" s="845">
        <v>24960000</v>
      </c>
      <c r="E98" s="845">
        <v>8440000</v>
      </c>
      <c r="F98" s="845">
        <v>6625160</v>
      </c>
    </row>
    <row r="99" spans="1:6" outlineLevel="3">
      <c r="A99" s="841" t="s">
        <v>702</v>
      </c>
      <c r="B99" s="842" t="s">
        <v>801</v>
      </c>
      <c r="C99" s="842"/>
      <c r="D99" s="843">
        <v>47233000</v>
      </c>
      <c r="E99" s="843">
        <v>16800671.199999999</v>
      </c>
      <c r="F99" s="843">
        <v>12191099.9</v>
      </c>
    </row>
    <row r="100" spans="1:6" outlineLevel="7">
      <c r="A100" s="844" t="s">
        <v>703</v>
      </c>
      <c r="B100" s="844" t="s">
        <v>801</v>
      </c>
      <c r="C100" s="844" t="s">
        <v>859</v>
      </c>
      <c r="D100" s="845">
        <v>4336</v>
      </c>
      <c r="E100" s="845">
        <v>671.2</v>
      </c>
      <c r="F100" s="845">
        <v>671.2</v>
      </c>
    </row>
    <row r="101" spans="1:6" outlineLevel="7">
      <c r="A101" s="844" t="s">
        <v>705</v>
      </c>
      <c r="B101" s="844" t="s">
        <v>801</v>
      </c>
      <c r="C101" s="844" t="s">
        <v>860</v>
      </c>
      <c r="D101" s="845">
        <v>47228664</v>
      </c>
      <c r="E101" s="845">
        <v>16800000</v>
      </c>
      <c r="F101" s="845">
        <v>12190428.699999999</v>
      </c>
    </row>
    <row r="102" spans="1:6" outlineLevel="3">
      <c r="A102" s="841" t="s">
        <v>706</v>
      </c>
      <c r="B102" s="842" t="s">
        <v>802</v>
      </c>
      <c r="C102" s="842"/>
      <c r="D102" s="843">
        <v>5018000</v>
      </c>
      <c r="E102" s="843">
        <v>1700217.47</v>
      </c>
      <c r="F102" s="843">
        <v>1290521.67</v>
      </c>
    </row>
    <row r="103" spans="1:6" outlineLevel="7">
      <c r="A103" s="844" t="s">
        <v>708</v>
      </c>
      <c r="B103" s="844" t="s">
        <v>802</v>
      </c>
      <c r="C103" s="844" t="s">
        <v>859</v>
      </c>
      <c r="D103" s="845">
        <v>217.47</v>
      </c>
      <c r="E103" s="845">
        <v>217.47</v>
      </c>
      <c r="F103" s="845">
        <v>217.47</v>
      </c>
    </row>
    <row r="104" spans="1:6" outlineLevel="7">
      <c r="A104" s="844" t="s">
        <v>709</v>
      </c>
      <c r="B104" s="844" t="s">
        <v>802</v>
      </c>
      <c r="C104" s="844" t="s">
        <v>860</v>
      </c>
      <c r="D104" s="845">
        <v>5017782.53</v>
      </c>
      <c r="E104" s="845">
        <v>1700000</v>
      </c>
      <c r="F104" s="845">
        <v>1290304.2</v>
      </c>
    </row>
    <row r="105" spans="1:6" outlineLevel="3">
      <c r="A105" s="841" t="s">
        <v>710</v>
      </c>
      <c r="B105" s="842" t="s">
        <v>803</v>
      </c>
      <c r="C105" s="842"/>
      <c r="D105" s="843">
        <v>30819000</v>
      </c>
      <c r="E105" s="843">
        <v>10405500</v>
      </c>
      <c r="F105" s="843">
        <v>7814670</v>
      </c>
    </row>
    <row r="106" spans="1:6" outlineLevel="7">
      <c r="A106" s="844" t="s">
        <v>711</v>
      </c>
      <c r="B106" s="844" t="s">
        <v>803</v>
      </c>
      <c r="C106" s="844" t="s">
        <v>859</v>
      </c>
      <c r="D106" s="845">
        <v>252000</v>
      </c>
      <c r="E106" s="845">
        <v>63750</v>
      </c>
      <c r="F106" s="845">
        <v>62417</v>
      </c>
    </row>
    <row r="107" spans="1:6" outlineLevel="7">
      <c r="A107" s="844" t="s">
        <v>713</v>
      </c>
      <c r="B107" s="844" t="s">
        <v>803</v>
      </c>
      <c r="C107" s="844" t="s">
        <v>860</v>
      </c>
      <c r="D107" s="845">
        <v>30567000</v>
      </c>
      <c r="E107" s="845">
        <v>10341750</v>
      </c>
      <c r="F107" s="845">
        <v>7752253</v>
      </c>
    </row>
    <row r="108" spans="1:6" outlineLevel="3">
      <c r="A108" s="841" t="s">
        <v>715</v>
      </c>
      <c r="B108" s="842" t="s">
        <v>804</v>
      </c>
      <c r="C108" s="842"/>
      <c r="D108" s="843">
        <v>250000</v>
      </c>
      <c r="E108" s="843">
        <v>62500</v>
      </c>
      <c r="F108" s="843">
        <v>22570.59</v>
      </c>
    </row>
    <row r="109" spans="1:6" outlineLevel="7">
      <c r="A109" s="844" t="s">
        <v>716</v>
      </c>
      <c r="B109" s="844" t="s">
        <v>804</v>
      </c>
      <c r="C109" s="844" t="s">
        <v>859</v>
      </c>
      <c r="D109" s="845">
        <v>2650</v>
      </c>
      <c r="E109" s="845">
        <v>662</v>
      </c>
      <c r="F109" s="845">
        <v>179.13</v>
      </c>
    </row>
    <row r="110" spans="1:6" outlineLevel="7">
      <c r="A110" s="844" t="s">
        <v>718</v>
      </c>
      <c r="B110" s="844" t="s">
        <v>804</v>
      </c>
      <c r="C110" s="844" t="s">
        <v>860</v>
      </c>
      <c r="D110" s="845">
        <v>247350</v>
      </c>
      <c r="E110" s="845">
        <v>61838</v>
      </c>
      <c r="F110" s="845">
        <v>22391.46</v>
      </c>
    </row>
    <row r="111" spans="1:6" outlineLevel="3">
      <c r="A111" s="841" t="s">
        <v>470</v>
      </c>
      <c r="B111" s="842" t="s">
        <v>805</v>
      </c>
      <c r="C111" s="842"/>
      <c r="D111" s="843">
        <v>7871000</v>
      </c>
      <c r="E111" s="843">
        <v>2632750</v>
      </c>
      <c r="F111" s="843">
        <v>1954089</v>
      </c>
    </row>
    <row r="112" spans="1:6" outlineLevel="7">
      <c r="A112" s="844" t="s">
        <v>720</v>
      </c>
      <c r="B112" s="844" t="s">
        <v>805</v>
      </c>
      <c r="C112" s="844" t="s">
        <v>859</v>
      </c>
      <c r="D112" s="845">
        <v>562000</v>
      </c>
      <c r="E112" s="845">
        <v>140500</v>
      </c>
      <c r="F112" s="845">
        <v>15509</v>
      </c>
    </row>
    <row r="113" spans="1:6" outlineLevel="7">
      <c r="A113" s="844" t="s">
        <v>721</v>
      </c>
      <c r="B113" s="844" t="s">
        <v>805</v>
      </c>
      <c r="C113" s="844" t="s">
        <v>860</v>
      </c>
      <c r="D113" s="845">
        <v>7309000</v>
      </c>
      <c r="E113" s="845">
        <v>2492250</v>
      </c>
      <c r="F113" s="845">
        <v>1938580</v>
      </c>
    </row>
    <row r="114" spans="1:6" outlineLevel="3">
      <c r="A114" s="841" t="s">
        <v>723</v>
      </c>
      <c r="B114" s="842" t="s">
        <v>806</v>
      </c>
      <c r="C114" s="842"/>
      <c r="D114" s="843">
        <v>940000</v>
      </c>
      <c r="E114" s="843">
        <v>0</v>
      </c>
      <c r="F114" s="843">
        <v>0</v>
      </c>
    </row>
    <row r="115" spans="1:6" outlineLevel="7">
      <c r="A115" s="844" t="s">
        <v>724</v>
      </c>
      <c r="B115" s="844" t="s">
        <v>806</v>
      </c>
      <c r="C115" s="844" t="s">
        <v>860</v>
      </c>
      <c r="D115" s="845">
        <v>940000</v>
      </c>
      <c r="E115" s="845">
        <v>0</v>
      </c>
      <c r="F115" s="845">
        <v>0</v>
      </c>
    </row>
    <row r="116" spans="1:6" outlineLevel="3">
      <c r="A116" s="841" t="s">
        <v>726</v>
      </c>
      <c r="B116" s="842" t="s">
        <v>807</v>
      </c>
      <c r="C116" s="842"/>
      <c r="D116" s="843">
        <v>33085000</v>
      </c>
      <c r="E116" s="843">
        <v>10939000</v>
      </c>
      <c r="F116" s="843">
        <v>8248838.8399999999</v>
      </c>
    </row>
    <row r="117" spans="1:6" outlineLevel="7">
      <c r="A117" s="844" t="s">
        <v>727</v>
      </c>
      <c r="B117" s="844" t="s">
        <v>807</v>
      </c>
      <c r="C117" s="844" t="s">
        <v>859</v>
      </c>
      <c r="D117" s="845">
        <v>360000</v>
      </c>
      <c r="E117" s="845">
        <v>174000</v>
      </c>
      <c r="F117" s="845">
        <v>118633.25</v>
      </c>
    </row>
    <row r="118" spans="1:6" outlineLevel="7">
      <c r="A118" s="844" t="s">
        <v>729</v>
      </c>
      <c r="B118" s="844" t="s">
        <v>807</v>
      </c>
      <c r="C118" s="844" t="s">
        <v>860</v>
      </c>
      <c r="D118" s="845">
        <v>32725000</v>
      </c>
      <c r="E118" s="845">
        <v>10765000</v>
      </c>
      <c r="F118" s="845">
        <v>8130205.5899999999</v>
      </c>
    </row>
    <row r="119" spans="1:6" outlineLevel="2">
      <c r="A119" s="841" t="s">
        <v>731</v>
      </c>
      <c r="B119" s="842" t="s">
        <v>870</v>
      </c>
      <c r="C119" s="842"/>
      <c r="D119" s="843">
        <v>41839000</v>
      </c>
      <c r="E119" s="843">
        <v>16003095.359999999</v>
      </c>
      <c r="F119" s="843">
        <v>9336046.6999999993</v>
      </c>
    </row>
    <row r="120" spans="1:6" outlineLevel="3">
      <c r="A120" s="841" t="s">
        <v>732</v>
      </c>
      <c r="B120" s="842" t="s">
        <v>808</v>
      </c>
      <c r="C120" s="842"/>
      <c r="D120" s="843">
        <v>841000</v>
      </c>
      <c r="E120" s="843">
        <v>210000</v>
      </c>
      <c r="F120" s="843">
        <v>192530.8</v>
      </c>
    </row>
    <row r="121" spans="1:6" outlineLevel="7">
      <c r="A121" s="844" t="s">
        <v>733</v>
      </c>
      <c r="B121" s="844" t="s">
        <v>808</v>
      </c>
      <c r="C121" s="844" t="s">
        <v>860</v>
      </c>
      <c r="D121" s="845">
        <v>841000</v>
      </c>
      <c r="E121" s="845">
        <v>210000</v>
      </c>
      <c r="F121" s="845">
        <v>192530.8</v>
      </c>
    </row>
    <row r="122" spans="1:6" outlineLevel="3">
      <c r="A122" s="841" t="s">
        <v>735</v>
      </c>
      <c r="B122" s="842" t="s">
        <v>809</v>
      </c>
      <c r="C122" s="842"/>
      <c r="D122" s="843">
        <v>162000</v>
      </c>
      <c r="E122" s="843">
        <v>40000</v>
      </c>
      <c r="F122" s="843">
        <v>23000</v>
      </c>
    </row>
    <row r="123" spans="1:6" outlineLevel="7">
      <c r="A123" s="844" t="s">
        <v>736</v>
      </c>
      <c r="B123" s="844" t="s">
        <v>809</v>
      </c>
      <c r="C123" s="844" t="s">
        <v>859</v>
      </c>
      <c r="D123" s="845">
        <v>1500</v>
      </c>
      <c r="E123" s="845">
        <v>0</v>
      </c>
      <c r="F123" s="845">
        <v>0</v>
      </c>
    </row>
    <row r="124" spans="1:6" outlineLevel="7">
      <c r="A124" s="844" t="s">
        <v>737</v>
      </c>
      <c r="B124" s="844" t="s">
        <v>809</v>
      </c>
      <c r="C124" s="844" t="s">
        <v>860</v>
      </c>
      <c r="D124" s="845">
        <v>160500</v>
      </c>
      <c r="E124" s="845">
        <v>40000</v>
      </c>
      <c r="F124" s="845">
        <v>23000</v>
      </c>
    </row>
    <row r="125" spans="1:6" outlineLevel="3">
      <c r="A125" s="841" t="s">
        <v>738</v>
      </c>
      <c r="B125" s="842" t="s">
        <v>810</v>
      </c>
      <c r="C125" s="842"/>
      <c r="D125" s="843">
        <v>10719000</v>
      </c>
      <c r="E125" s="843">
        <v>2718095.3599999999</v>
      </c>
      <c r="F125" s="843">
        <v>2268131.84</v>
      </c>
    </row>
    <row r="126" spans="1:6" outlineLevel="7">
      <c r="A126" s="844" t="s">
        <v>871</v>
      </c>
      <c r="B126" s="844" t="s">
        <v>810</v>
      </c>
      <c r="C126" s="844" t="s">
        <v>859</v>
      </c>
      <c r="D126" s="845">
        <v>78000</v>
      </c>
      <c r="E126" s="845">
        <v>18095.36</v>
      </c>
      <c r="F126" s="845">
        <v>6211.84</v>
      </c>
    </row>
    <row r="127" spans="1:6" outlineLevel="7">
      <c r="A127" s="844" t="s">
        <v>872</v>
      </c>
      <c r="B127" s="844" t="s">
        <v>810</v>
      </c>
      <c r="C127" s="844" t="s">
        <v>860</v>
      </c>
      <c r="D127" s="845">
        <v>10641000</v>
      </c>
      <c r="E127" s="845">
        <v>2700000</v>
      </c>
      <c r="F127" s="845">
        <v>2261920</v>
      </c>
    </row>
    <row r="128" spans="1:6" outlineLevel="3">
      <c r="A128" s="841" t="s">
        <v>873</v>
      </c>
      <c r="B128" s="842" t="s">
        <v>811</v>
      </c>
      <c r="C128" s="842"/>
      <c r="D128" s="843">
        <v>30117000</v>
      </c>
      <c r="E128" s="843">
        <v>13035000</v>
      </c>
      <c r="F128" s="843">
        <v>6852384.0599999996</v>
      </c>
    </row>
    <row r="129" spans="1:6" outlineLevel="7">
      <c r="A129" s="844" t="s">
        <v>874</v>
      </c>
      <c r="B129" s="844" t="s">
        <v>811</v>
      </c>
      <c r="C129" s="844" t="s">
        <v>859</v>
      </c>
      <c r="D129" s="845">
        <v>7423561</v>
      </c>
      <c r="E129" s="845">
        <v>7360000</v>
      </c>
      <c r="F129" s="845">
        <v>1266899.01</v>
      </c>
    </row>
    <row r="130" spans="1:6" outlineLevel="7">
      <c r="A130" s="844" t="s">
        <v>875</v>
      </c>
      <c r="B130" s="844" t="s">
        <v>811</v>
      </c>
      <c r="C130" s="844" t="s">
        <v>860</v>
      </c>
      <c r="D130" s="845">
        <v>22693439</v>
      </c>
      <c r="E130" s="845">
        <v>5675000</v>
      </c>
      <c r="F130" s="845">
        <v>5585485.0499999998</v>
      </c>
    </row>
    <row r="131" spans="1:6" outlineLevel="1">
      <c r="A131" s="841" t="s">
        <v>876</v>
      </c>
      <c r="B131" s="842" t="s">
        <v>877</v>
      </c>
      <c r="C131" s="842"/>
      <c r="D131" s="843">
        <v>11514300</v>
      </c>
      <c r="E131" s="843">
        <v>2861250</v>
      </c>
      <c r="F131" s="843">
        <v>2160736.7599999998</v>
      </c>
    </row>
    <row r="132" spans="1:6" outlineLevel="2">
      <c r="A132" s="841" t="s">
        <v>865</v>
      </c>
      <c r="B132" s="842" t="s">
        <v>879</v>
      </c>
      <c r="C132" s="842"/>
      <c r="D132" s="843">
        <v>2683000</v>
      </c>
      <c r="E132" s="843">
        <v>622600</v>
      </c>
      <c r="F132" s="843">
        <v>439941.85</v>
      </c>
    </row>
    <row r="133" spans="1:6" outlineLevel="3">
      <c r="A133" s="841" t="s">
        <v>878</v>
      </c>
      <c r="B133" s="842" t="s">
        <v>812</v>
      </c>
      <c r="C133" s="842"/>
      <c r="D133" s="843">
        <v>2683000</v>
      </c>
      <c r="E133" s="843">
        <v>622600</v>
      </c>
      <c r="F133" s="843">
        <v>439941.85</v>
      </c>
    </row>
    <row r="134" spans="1:6" outlineLevel="7">
      <c r="A134" s="844" t="s">
        <v>880</v>
      </c>
      <c r="B134" s="844" t="s">
        <v>812</v>
      </c>
      <c r="C134" s="844" t="s">
        <v>865</v>
      </c>
      <c r="D134" s="845">
        <v>1891300</v>
      </c>
      <c r="E134" s="845">
        <v>473000</v>
      </c>
      <c r="F134" s="845">
        <v>306118.34000000003</v>
      </c>
    </row>
    <row r="135" spans="1:6" outlineLevel="7">
      <c r="A135" s="844" t="s">
        <v>881</v>
      </c>
      <c r="B135" s="844" t="s">
        <v>812</v>
      </c>
      <c r="C135" s="844" t="s">
        <v>866</v>
      </c>
      <c r="D135" s="845">
        <v>575700</v>
      </c>
      <c r="E135" s="845">
        <v>144000</v>
      </c>
      <c r="F135" s="845">
        <v>128223.51</v>
      </c>
    </row>
    <row r="136" spans="1:6" outlineLevel="7">
      <c r="A136" s="844" t="s">
        <v>882</v>
      </c>
      <c r="B136" s="844" t="s">
        <v>812</v>
      </c>
      <c r="C136" s="844" t="s">
        <v>884</v>
      </c>
      <c r="D136" s="845">
        <v>20000</v>
      </c>
      <c r="E136" s="845">
        <v>0</v>
      </c>
      <c r="F136" s="845">
        <v>0</v>
      </c>
    </row>
    <row r="137" spans="1:6" outlineLevel="7">
      <c r="A137" s="844" t="s">
        <v>883</v>
      </c>
      <c r="B137" s="844" t="s">
        <v>812</v>
      </c>
      <c r="C137" s="844" t="s">
        <v>859</v>
      </c>
      <c r="D137" s="845">
        <v>130000</v>
      </c>
      <c r="E137" s="845">
        <v>5600</v>
      </c>
      <c r="F137" s="845">
        <v>5600</v>
      </c>
    </row>
    <row r="138" spans="1:6" outlineLevel="7">
      <c r="A138" s="844" t="s">
        <v>885</v>
      </c>
      <c r="B138" s="844" t="s">
        <v>812</v>
      </c>
      <c r="C138" s="844" t="s">
        <v>887</v>
      </c>
      <c r="D138" s="845">
        <v>11000</v>
      </c>
      <c r="E138" s="845">
        <v>0</v>
      </c>
      <c r="F138" s="845">
        <v>0</v>
      </c>
    </row>
    <row r="139" spans="1:6" outlineLevel="7">
      <c r="A139" s="844" t="s">
        <v>886</v>
      </c>
      <c r="B139" s="844" t="s">
        <v>812</v>
      </c>
      <c r="C139" s="844" t="s">
        <v>888</v>
      </c>
      <c r="D139" s="845">
        <v>55000</v>
      </c>
      <c r="E139" s="845">
        <v>0</v>
      </c>
      <c r="F139" s="845">
        <v>0</v>
      </c>
    </row>
    <row r="140" spans="1:6" outlineLevel="2">
      <c r="A140" s="841" t="s">
        <v>866</v>
      </c>
      <c r="B140" s="842" t="s">
        <v>890</v>
      </c>
      <c r="C140" s="842"/>
      <c r="D140" s="843">
        <v>7693000</v>
      </c>
      <c r="E140" s="843">
        <v>1923250</v>
      </c>
      <c r="F140" s="843">
        <v>1511473.46</v>
      </c>
    </row>
    <row r="141" spans="1:6" outlineLevel="3">
      <c r="A141" s="841" t="s">
        <v>889</v>
      </c>
      <c r="B141" s="842" t="s">
        <v>813</v>
      </c>
      <c r="C141" s="842"/>
      <c r="D141" s="843">
        <v>7693000</v>
      </c>
      <c r="E141" s="843">
        <v>1923250</v>
      </c>
      <c r="F141" s="843">
        <v>1511473.46</v>
      </c>
    </row>
    <row r="142" spans="1:6" outlineLevel="7">
      <c r="A142" s="844" t="s">
        <v>891</v>
      </c>
      <c r="B142" s="844" t="s">
        <v>813</v>
      </c>
      <c r="C142" s="844" t="s">
        <v>865</v>
      </c>
      <c r="D142" s="845">
        <v>5908600</v>
      </c>
      <c r="E142" s="845">
        <v>1477150</v>
      </c>
      <c r="F142" s="845">
        <v>1111091.33</v>
      </c>
    </row>
    <row r="143" spans="1:6" outlineLevel="7">
      <c r="A143" s="844" t="s">
        <v>892</v>
      </c>
      <c r="B143" s="844" t="s">
        <v>813</v>
      </c>
      <c r="C143" s="844" t="s">
        <v>866</v>
      </c>
      <c r="D143" s="845">
        <v>1784400</v>
      </c>
      <c r="E143" s="845">
        <v>446100</v>
      </c>
      <c r="F143" s="845">
        <v>400382.13</v>
      </c>
    </row>
    <row r="144" spans="1:6" outlineLevel="2">
      <c r="A144" s="841" t="s">
        <v>893</v>
      </c>
      <c r="B144" s="842" t="s">
        <v>895</v>
      </c>
      <c r="C144" s="842"/>
      <c r="D144" s="843">
        <v>345000</v>
      </c>
      <c r="E144" s="843">
        <v>86000</v>
      </c>
      <c r="F144" s="843">
        <v>53012.91</v>
      </c>
    </row>
    <row r="145" spans="1:6" outlineLevel="3">
      <c r="A145" s="841" t="s">
        <v>894</v>
      </c>
      <c r="B145" s="842" t="s">
        <v>814</v>
      </c>
      <c r="C145" s="842"/>
      <c r="D145" s="843">
        <v>345000</v>
      </c>
      <c r="E145" s="843">
        <v>86000</v>
      </c>
      <c r="F145" s="843">
        <v>53012.91</v>
      </c>
    </row>
    <row r="146" spans="1:6" outlineLevel="7">
      <c r="A146" s="844" t="s">
        <v>896</v>
      </c>
      <c r="B146" s="844" t="s">
        <v>814</v>
      </c>
      <c r="C146" s="844" t="s">
        <v>865</v>
      </c>
      <c r="D146" s="845">
        <v>265000</v>
      </c>
      <c r="E146" s="845">
        <v>66000</v>
      </c>
      <c r="F146" s="845">
        <v>33340.74</v>
      </c>
    </row>
    <row r="147" spans="1:6" outlineLevel="7">
      <c r="A147" s="844" t="s">
        <v>897</v>
      </c>
      <c r="B147" s="844" t="s">
        <v>814</v>
      </c>
      <c r="C147" s="844" t="s">
        <v>866</v>
      </c>
      <c r="D147" s="845">
        <v>80000</v>
      </c>
      <c r="E147" s="845">
        <v>20000</v>
      </c>
      <c r="F147" s="845">
        <v>19672.169999999998</v>
      </c>
    </row>
    <row r="148" spans="1:6" outlineLevel="2">
      <c r="A148" s="841" t="s">
        <v>898</v>
      </c>
      <c r="B148" s="842" t="s">
        <v>900</v>
      </c>
      <c r="C148" s="842"/>
      <c r="D148" s="843">
        <v>784000</v>
      </c>
      <c r="E148" s="843">
        <v>220100</v>
      </c>
      <c r="F148" s="843">
        <v>153983.66</v>
      </c>
    </row>
    <row r="149" spans="1:6" outlineLevel="3">
      <c r="A149" s="841" t="s">
        <v>899</v>
      </c>
      <c r="B149" s="842" t="s">
        <v>815</v>
      </c>
      <c r="C149" s="842"/>
      <c r="D149" s="843">
        <v>784000</v>
      </c>
      <c r="E149" s="843">
        <v>220100</v>
      </c>
      <c r="F149" s="843">
        <v>153983.66</v>
      </c>
    </row>
    <row r="150" spans="1:6" outlineLevel="7">
      <c r="A150" s="844" t="s">
        <v>901</v>
      </c>
      <c r="B150" s="844" t="s">
        <v>815</v>
      </c>
      <c r="C150" s="844" t="s">
        <v>865</v>
      </c>
      <c r="D150" s="845">
        <v>577500</v>
      </c>
      <c r="E150" s="845">
        <v>144000</v>
      </c>
      <c r="F150" s="845">
        <v>98122.7</v>
      </c>
    </row>
    <row r="151" spans="1:6" outlineLevel="7">
      <c r="A151" s="844" t="s">
        <v>902</v>
      </c>
      <c r="B151" s="844" t="s">
        <v>815</v>
      </c>
      <c r="C151" s="844" t="s">
        <v>866</v>
      </c>
      <c r="D151" s="845">
        <v>174400</v>
      </c>
      <c r="E151" s="845">
        <v>44000</v>
      </c>
      <c r="F151" s="845">
        <v>23760.959999999999</v>
      </c>
    </row>
    <row r="152" spans="1:6" outlineLevel="7">
      <c r="A152" s="844" t="s">
        <v>903</v>
      </c>
      <c r="B152" s="844" t="s">
        <v>815</v>
      </c>
      <c r="C152" s="844" t="s">
        <v>859</v>
      </c>
      <c r="D152" s="845">
        <v>32100</v>
      </c>
      <c r="E152" s="845">
        <v>32100</v>
      </c>
      <c r="F152" s="845">
        <v>32100</v>
      </c>
    </row>
    <row r="153" spans="1:6" outlineLevel="2">
      <c r="A153" s="841" t="s">
        <v>904</v>
      </c>
      <c r="B153" s="842" t="s">
        <v>906</v>
      </c>
      <c r="C153" s="842"/>
      <c r="D153" s="843">
        <v>9300</v>
      </c>
      <c r="E153" s="843">
        <v>9300</v>
      </c>
      <c r="F153" s="843">
        <v>2324.88</v>
      </c>
    </row>
    <row r="154" spans="1:6" outlineLevel="3">
      <c r="A154" s="841" t="s">
        <v>905</v>
      </c>
      <c r="B154" s="842" t="s">
        <v>816</v>
      </c>
      <c r="C154" s="842"/>
      <c r="D154" s="843">
        <v>9300</v>
      </c>
      <c r="E154" s="843">
        <v>9300</v>
      </c>
      <c r="F154" s="843">
        <v>2324.88</v>
      </c>
    </row>
    <row r="155" spans="1:6" outlineLevel="7">
      <c r="A155" s="844" t="s">
        <v>907</v>
      </c>
      <c r="B155" s="844" t="s">
        <v>816</v>
      </c>
      <c r="C155" s="844" t="s">
        <v>859</v>
      </c>
      <c r="D155" s="845">
        <v>9300</v>
      </c>
      <c r="E155" s="845">
        <v>9300</v>
      </c>
      <c r="F155" s="845">
        <v>2324.88</v>
      </c>
    </row>
    <row r="156" spans="1:6" outlineLevel="1">
      <c r="A156" s="841" t="s">
        <v>908</v>
      </c>
      <c r="B156" s="842" t="s">
        <v>910</v>
      </c>
      <c r="C156" s="842"/>
      <c r="D156" s="843">
        <v>1375500</v>
      </c>
      <c r="E156" s="843">
        <v>383400</v>
      </c>
      <c r="F156" s="843">
        <v>382492</v>
      </c>
    </row>
    <row r="157" spans="1:6" outlineLevel="2">
      <c r="A157" s="841" t="s">
        <v>909</v>
      </c>
      <c r="B157" s="842" t="s">
        <v>912</v>
      </c>
      <c r="C157" s="842"/>
      <c r="D157" s="843">
        <v>1375500</v>
      </c>
      <c r="E157" s="843">
        <v>383400</v>
      </c>
      <c r="F157" s="843">
        <v>382492</v>
      </c>
    </row>
    <row r="158" spans="1:6" outlineLevel="3">
      <c r="A158" s="841" t="s">
        <v>911</v>
      </c>
      <c r="B158" s="842" t="s">
        <v>817</v>
      </c>
      <c r="C158" s="842"/>
      <c r="D158" s="843">
        <v>1375500</v>
      </c>
      <c r="E158" s="843">
        <v>383400</v>
      </c>
      <c r="F158" s="843">
        <v>382492</v>
      </c>
    </row>
    <row r="159" spans="1:6" outlineLevel="7">
      <c r="A159" s="844" t="s">
        <v>913</v>
      </c>
      <c r="B159" s="844" t="s">
        <v>817</v>
      </c>
      <c r="C159" s="844" t="s">
        <v>915</v>
      </c>
      <c r="D159" s="845">
        <v>1375500</v>
      </c>
      <c r="E159" s="845">
        <v>383400</v>
      </c>
      <c r="F159" s="845">
        <v>382492</v>
      </c>
    </row>
    <row r="160" spans="1:6">
      <c r="A160" s="841" t="s">
        <v>914</v>
      </c>
      <c r="B160" s="842" t="s">
        <v>917</v>
      </c>
      <c r="C160" s="842"/>
      <c r="D160" s="843">
        <v>6806000</v>
      </c>
      <c r="E160" s="843">
        <v>912055.2</v>
      </c>
      <c r="F160" s="843">
        <v>475787.48</v>
      </c>
    </row>
    <row r="161" spans="1:6" outlineLevel="1">
      <c r="A161" s="841" t="s">
        <v>916</v>
      </c>
      <c r="B161" s="842" t="s">
        <v>919</v>
      </c>
      <c r="C161" s="842"/>
      <c r="D161" s="843">
        <v>6806000</v>
      </c>
      <c r="E161" s="843">
        <v>912055.2</v>
      </c>
      <c r="F161" s="843">
        <v>475787.48</v>
      </c>
    </row>
    <row r="162" spans="1:6" outlineLevel="2">
      <c r="A162" s="841" t="s">
        <v>918</v>
      </c>
      <c r="B162" s="842" t="s">
        <v>818</v>
      </c>
      <c r="C162" s="842"/>
      <c r="D162" s="843">
        <v>1510000</v>
      </c>
      <c r="E162" s="843">
        <v>0</v>
      </c>
      <c r="F162" s="843">
        <v>0</v>
      </c>
    </row>
    <row r="163" spans="1:6" outlineLevel="7">
      <c r="A163" s="844" t="s">
        <v>920</v>
      </c>
      <c r="B163" s="844" t="s">
        <v>818</v>
      </c>
      <c r="C163" s="844" t="s">
        <v>859</v>
      </c>
      <c r="D163" s="845">
        <v>1510000</v>
      </c>
      <c r="E163" s="845">
        <v>0</v>
      </c>
      <c r="F163" s="845">
        <v>0</v>
      </c>
    </row>
    <row r="164" spans="1:6" outlineLevel="2">
      <c r="A164" s="841" t="s">
        <v>921</v>
      </c>
      <c r="B164" s="842" t="s">
        <v>819</v>
      </c>
      <c r="C164" s="842"/>
      <c r="D164" s="843">
        <v>1800000</v>
      </c>
      <c r="E164" s="843">
        <v>0</v>
      </c>
      <c r="F164" s="843">
        <v>0</v>
      </c>
    </row>
    <row r="165" spans="1:6" outlineLevel="7">
      <c r="A165" s="844" t="s">
        <v>922</v>
      </c>
      <c r="B165" s="844" t="s">
        <v>819</v>
      </c>
      <c r="C165" s="844" t="s">
        <v>859</v>
      </c>
      <c r="D165" s="845">
        <v>1800000</v>
      </c>
      <c r="E165" s="845">
        <v>0</v>
      </c>
      <c r="F165" s="845">
        <v>0</v>
      </c>
    </row>
    <row r="166" spans="1:6" outlineLevel="2">
      <c r="A166" s="841" t="s">
        <v>923</v>
      </c>
      <c r="B166" s="842" t="s">
        <v>820</v>
      </c>
      <c r="C166" s="842"/>
      <c r="D166" s="843">
        <v>3496000</v>
      </c>
      <c r="E166" s="843">
        <v>912055.2</v>
      </c>
      <c r="F166" s="843">
        <v>475787.48</v>
      </c>
    </row>
    <row r="167" spans="1:6" outlineLevel="7">
      <c r="A167" s="844" t="s">
        <v>924</v>
      </c>
      <c r="B167" s="844" t="s">
        <v>820</v>
      </c>
      <c r="C167" s="844" t="s">
        <v>859</v>
      </c>
      <c r="D167" s="845">
        <v>3496000</v>
      </c>
      <c r="E167" s="845">
        <v>912055.2</v>
      </c>
      <c r="F167" s="845">
        <v>475787.48</v>
      </c>
    </row>
    <row r="168" spans="1:6">
      <c r="A168" s="846" t="s">
        <v>121</v>
      </c>
      <c r="B168" s="847"/>
      <c r="C168" s="847"/>
      <c r="D168" s="848">
        <v>563043828.5</v>
      </c>
      <c r="E168" s="848">
        <v>189488510.65000001</v>
      </c>
      <c r="F168" s="848">
        <v>122432465.12</v>
      </c>
    </row>
  </sheetData>
  <mergeCells count="5">
    <mergeCell ref="A1:E1"/>
    <mergeCell ref="A6:G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5"/>
  <sheetViews>
    <sheetView showGridLines="0" workbookViewId="0">
      <selection activeCell="L32" sqref="L32"/>
    </sheetView>
  </sheetViews>
  <sheetFormatPr defaultRowHeight="12.75" customHeight="1"/>
  <cols>
    <col min="1" max="1" width="10.28515625" style="721" customWidth="1"/>
    <col min="2" max="2" width="20.7109375" style="721" customWidth="1"/>
    <col min="3" max="5" width="15.42578125" style="721" customWidth="1"/>
    <col min="6" max="6" width="9.140625" style="721" customWidth="1"/>
    <col min="7" max="7" width="13.140625" style="721" customWidth="1"/>
    <col min="8" max="10" width="9.140625" style="721" customWidth="1"/>
    <col min="11" max="256" width="9.140625" style="721"/>
    <col min="257" max="257" width="10.28515625" style="721" customWidth="1"/>
    <col min="258" max="258" width="20.7109375" style="721" customWidth="1"/>
    <col min="259" max="261" width="15.42578125" style="721" customWidth="1"/>
    <col min="262" max="262" width="9.140625" style="721" customWidth="1"/>
    <col min="263" max="263" width="13.140625" style="721" customWidth="1"/>
    <col min="264" max="266" width="9.140625" style="721" customWidth="1"/>
    <col min="267" max="512" width="9.140625" style="721"/>
    <col min="513" max="513" width="10.28515625" style="721" customWidth="1"/>
    <col min="514" max="514" width="20.7109375" style="721" customWidth="1"/>
    <col min="515" max="517" width="15.42578125" style="721" customWidth="1"/>
    <col min="518" max="518" width="9.140625" style="721" customWidth="1"/>
    <col min="519" max="519" width="13.140625" style="721" customWidth="1"/>
    <col min="520" max="522" width="9.140625" style="721" customWidth="1"/>
    <col min="523" max="768" width="9.140625" style="721"/>
    <col min="769" max="769" width="10.28515625" style="721" customWidth="1"/>
    <col min="770" max="770" width="20.7109375" style="721" customWidth="1"/>
    <col min="771" max="773" width="15.42578125" style="721" customWidth="1"/>
    <col min="774" max="774" width="9.140625" style="721" customWidth="1"/>
    <col min="775" max="775" width="13.140625" style="721" customWidth="1"/>
    <col min="776" max="778" width="9.140625" style="721" customWidth="1"/>
    <col min="779" max="1024" width="9.140625" style="721"/>
    <col min="1025" max="1025" width="10.28515625" style="721" customWidth="1"/>
    <col min="1026" max="1026" width="20.7109375" style="721" customWidth="1"/>
    <col min="1027" max="1029" width="15.42578125" style="721" customWidth="1"/>
    <col min="1030" max="1030" width="9.140625" style="721" customWidth="1"/>
    <col min="1031" max="1031" width="13.140625" style="721" customWidth="1"/>
    <col min="1032" max="1034" width="9.140625" style="721" customWidth="1"/>
    <col min="1035" max="1280" width="9.140625" style="721"/>
    <col min="1281" max="1281" width="10.28515625" style="721" customWidth="1"/>
    <col min="1282" max="1282" width="20.7109375" style="721" customWidth="1"/>
    <col min="1283" max="1285" width="15.42578125" style="721" customWidth="1"/>
    <col min="1286" max="1286" width="9.140625" style="721" customWidth="1"/>
    <col min="1287" max="1287" width="13.140625" style="721" customWidth="1"/>
    <col min="1288" max="1290" width="9.140625" style="721" customWidth="1"/>
    <col min="1291" max="1536" width="9.140625" style="721"/>
    <col min="1537" max="1537" width="10.28515625" style="721" customWidth="1"/>
    <col min="1538" max="1538" width="20.7109375" style="721" customWidth="1"/>
    <col min="1539" max="1541" width="15.42578125" style="721" customWidth="1"/>
    <col min="1542" max="1542" width="9.140625" style="721" customWidth="1"/>
    <col min="1543" max="1543" width="13.140625" style="721" customWidth="1"/>
    <col min="1544" max="1546" width="9.140625" style="721" customWidth="1"/>
    <col min="1547" max="1792" width="9.140625" style="721"/>
    <col min="1793" max="1793" width="10.28515625" style="721" customWidth="1"/>
    <col min="1794" max="1794" width="20.7109375" style="721" customWidth="1"/>
    <col min="1795" max="1797" width="15.42578125" style="721" customWidth="1"/>
    <col min="1798" max="1798" width="9.140625" style="721" customWidth="1"/>
    <col min="1799" max="1799" width="13.140625" style="721" customWidth="1"/>
    <col min="1800" max="1802" width="9.140625" style="721" customWidth="1"/>
    <col min="1803" max="2048" width="9.140625" style="721"/>
    <col min="2049" max="2049" width="10.28515625" style="721" customWidth="1"/>
    <col min="2050" max="2050" width="20.7109375" style="721" customWidth="1"/>
    <col min="2051" max="2053" width="15.42578125" style="721" customWidth="1"/>
    <col min="2054" max="2054" width="9.140625" style="721" customWidth="1"/>
    <col min="2055" max="2055" width="13.140625" style="721" customWidth="1"/>
    <col min="2056" max="2058" width="9.140625" style="721" customWidth="1"/>
    <col min="2059" max="2304" width="9.140625" style="721"/>
    <col min="2305" max="2305" width="10.28515625" style="721" customWidth="1"/>
    <col min="2306" max="2306" width="20.7109375" style="721" customWidth="1"/>
    <col min="2307" max="2309" width="15.42578125" style="721" customWidth="1"/>
    <col min="2310" max="2310" width="9.140625" style="721" customWidth="1"/>
    <col min="2311" max="2311" width="13.140625" style="721" customWidth="1"/>
    <col min="2312" max="2314" width="9.140625" style="721" customWidth="1"/>
    <col min="2315" max="2560" width="9.140625" style="721"/>
    <col min="2561" max="2561" width="10.28515625" style="721" customWidth="1"/>
    <col min="2562" max="2562" width="20.7109375" style="721" customWidth="1"/>
    <col min="2563" max="2565" width="15.42578125" style="721" customWidth="1"/>
    <col min="2566" max="2566" width="9.140625" style="721" customWidth="1"/>
    <col min="2567" max="2567" width="13.140625" style="721" customWidth="1"/>
    <col min="2568" max="2570" width="9.140625" style="721" customWidth="1"/>
    <col min="2571" max="2816" width="9.140625" style="721"/>
    <col min="2817" max="2817" width="10.28515625" style="721" customWidth="1"/>
    <col min="2818" max="2818" width="20.7109375" style="721" customWidth="1"/>
    <col min="2819" max="2821" width="15.42578125" style="721" customWidth="1"/>
    <col min="2822" max="2822" width="9.140625" style="721" customWidth="1"/>
    <col min="2823" max="2823" width="13.140625" style="721" customWidth="1"/>
    <col min="2824" max="2826" width="9.140625" style="721" customWidth="1"/>
    <col min="2827" max="3072" width="9.140625" style="721"/>
    <col min="3073" max="3073" width="10.28515625" style="721" customWidth="1"/>
    <col min="3074" max="3074" width="20.7109375" style="721" customWidth="1"/>
    <col min="3075" max="3077" width="15.42578125" style="721" customWidth="1"/>
    <col min="3078" max="3078" width="9.140625" style="721" customWidth="1"/>
    <col min="3079" max="3079" width="13.140625" style="721" customWidth="1"/>
    <col min="3080" max="3082" width="9.140625" style="721" customWidth="1"/>
    <col min="3083" max="3328" width="9.140625" style="721"/>
    <col min="3329" max="3329" width="10.28515625" style="721" customWidth="1"/>
    <col min="3330" max="3330" width="20.7109375" style="721" customWidth="1"/>
    <col min="3331" max="3333" width="15.42578125" style="721" customWidth="1"/>
    <col min="3334" max="3334" width="9.140625" style="721" customWidth="1"/>
    <col min="3335" max="3335" width="13.140625" style="721" customWidth="1"/>
    <col min="3336" max="3338" width="9.140625" style="721" customWidth="1"/>
    <col min="3339" max="3584" width="9.140625" style="721"/>
    <col min="3585" max="3585" width="10.28515625" style="721" customWidth="1"/>
    <col min="3586" max="3586" width="20.7109375" style="721" customWidth="1"/>
    <col min="3587" max="3589" width="15.42578125" style="721" customWidth="1"/>
    <col min="3590" max="3590" width="9.140625" style="721" customWidth="1"/>
    <col min="3591" max="3591" width="13.140625" style="721" customWidth="1"/>
    <col min="3592" max="3594" width="9.140625" style="721" customWidth="1"/>
    <col min="3595" max="3840" width="9.140625" style="721"/>
    <col min="3841" max="3841" width="10.28515625" style="721" customWidth="1"/>
    <col min="3842" max="3842" width="20.7109375" style="721" customWidth="1"/>
    <col min="3843" max="3845" width="15.42578125" style="721" customWidth="1"/>
    <col min="3846" max="3846" width="9.140625" style="721" customWidth="1"/>
    <col min="3847" max="3847" width="13.140625" style="721" customWidth="1"/>
    <col min="3848" max="3850" width="9.140625" style="721" customWidth="1"/>
    <col min="3851" max="4096" width="9.140625" style="721"/>
    <col min="4097" max="4097" width="10.28515625" style="721" customWidth="1"/>
    <col min="4098" max="4098" width="20.7109375" style="721" customWidth="1"/>
    <col min="4099" max="4101" width="15.42578125" style="721" customWidth="1"/>
    <col min="4102" max="4102" width="9.140625" style="721" customWidth="1"/>
    <col min="4103" max="4103" width="13.140625" style="721" customWidth="1"/>
    <col min="4104" max="4106" width="9.140625" style="721" customWidth="1"/>
    <col min="4107" max="4352" width="9.140625" style="721"/>
    <col min="4353" max="4353" width="10.28515625" style="721" customWidth="1"/>
    <col min="4354" max="4354" width="20.7109375" style="721" customWidth="1"/>
    <col min="4355" max="4357" width="15.42578125" style="721" customWidth="1"/>
    <col min="4358" max="4358" width="9.140625" style="721" customWidth="1"/>
    <col min="4359" max="4359" width="13.140625" style="721" customWidth="1"/>
    <col min="4360" max="4362" width="9.140625" style="721" customWidth="1"/>
    <col min="4363" max="4608" width="9.140625" style="721"/>
    <col min="4609" max="4609" width="10.28515625" style="721" customWidth="1"/>
    <col min="4610" max="4610" width="20.7109375" style="721" customWidth="1"/>
    <col min="4611" max="4613" width="15.42578125" style="721" customWidth="1"/>
    <col min="4614" max="4614" width="9.140625" style="721" customWidth="1"/>
    <col min="4615" max="4615" width="13.140625" style="721" customWidth="1"/>
    <col min="4616" max="4618" width="9.140625" style="721" customWidth="1"/>
    <col min="4619" max="4864" width="9.140625" style="721"/>
    <col min="4865" max="4865" width="10.28515625" style="721" customWidth="1"/>
    <col min="4866" max="4866" width="20.7109375" style="721" customWidth="1"/>
    <col min="4867" max="4869" width="15.42578125" style="721" customWidth="1"/>
    <col min="4870" max="4870" width="9.140625" style="721" customWidth="1"/>
    <col min="4871" max="4871" width="13.140625" style="721" customWidth="1"/>
    <col min="4872" max="4874" width="9.140625" style="721" customWidth="1"/>
    <col min="4875" max="5120" width="9.140625" style="721"/>
    <col min="5121" max="5121" width="10.28515625" style="721" customWidth="1"/>
    <col min="5122" max="5122" width="20.7109375" style="721" customWidth="1"/>
    <col min="5123" max="5125" width="15.42578125" style="721" customWidth="1"/>
    <col min="5126" max="5126" width="9.140625" style="721" customWidth="1"/>
    <col min="5127" max="5127" width="13.140625" style="721" customWidth="1"/>
    <col min="5128" max="5130" width="9.140625" style="721" customWidth="1"/>
    <col min="5131" max="5376" width="9.140625" style="721"/>
    <col min="5377" max="5377" width="10.28515625" style="721" customWidth="1"/>
    <col min="5378" max="5378" width="20.7109375" style="721" customWidth="1"/>
    <col min="5379" max="5381" width="15.42578125" style="721" customWidth="1"/>
    <col min="5382" max="5382" width="9.140625" style="721" customWidth="1"/>
    <col min="5383" max="5383" width="13.140625" style="721" customWidth="1"/>
    <col min="5384" max="5386" width="9.140625" style="721" customWidth="1"/>
    <col min="5387" max="5632" width="9.140625" style="721"/>
    <col min="5633" max="5633" width="10.28515625" style="721" customWidth="1"/>
    <col min="5634" max="5634" width="20.7109375" style="721" customWidth="1"/>
    <col min="5635" max="5637" width="15.42578125" style="721" customWidth="1"/>
    <col min="5638" max="5638" width="9.140625" style="721" customWidth="1"/>
    <col min="5639" max="5639" width="13.140625" style="721" customWidth="1"/>
    <col min="5640" max="5642" width="9.140625" style="721" customWidth="1"/>
    <col min="5643" max="5888" width="9.140625" style="721"/>
    <col min="5889" max="5889" width="10.28515625" style="721" customWidth="1"/>
    <col min="5890" max="5890" width="20.7109375" style="721" customWidth="1"/>
    <col min="5891" max="5893" width="15.42578125" style="721" customWidth="1"/>
    <col min="5894" max="5894" width="9.140625" style="721" customWidth="1"/>
    <col min="5895" max="5895" width="13.140625" style="721" customWidth="1"/>
    <col min="5896" max="5898" width="9.140625" style="721" customWidth="1"/>
    <col min="5899" max="6144" width="9.140625" style="721"/>
    <col min="6145" max="6145" width="10.28515625" style="721" customWidth="1"/>
    <col min="6146" max="6146" width="20.7109375" style="721" customWidth="1"/>
    <col min="6147" max="6149" width="15.42578125" style="721" customWidth="1"/>
    <col min="6150" max="6150" width="9.140625" style="721" customWidth="1"/>
    <col min="6151" max="6151" width="13.140625" style="721" customWidth="1"/>
    <col min="6152" max="6154" width="9.140625" style="721" customWidth="1"/>
    <col min="6155" max="6400" width="9.140625" style="721"/>
    <col min="6401" max="6401" width="10.28515625" style="721" customWidth="1"/>
    <col min="6402" max="6402" width="20.7109375" style="721" customWidth="1"/>
    <col min="6403" max="6405" width="15.42578125" style="721" customWidth="1"/>
    <col min="6406" max="6406" width="9.140625" style="721" customWidth="1"/>
    <col min="6407" max="6407" width="13.140625" style="721" customWidth="1"/>
    <col min="6408" max="6410" width="9.140625" style="721" customWidth="1"/>
    <col min="6411" max="6656" width="9.140625" style="721"/>
    <col min="6657" max="6657" width="10.28515625" style="721" customWidth="1"/>
    <col min="6658" max="6658" width="20.7109375" style="721" customWidth="1"/>
    <col min="6659" max="6661" width="15.42578125" style="721" customWidth="1"/>
    <col min="6662" max="6662" width="9.140625" style="721" customWidth="1"/>
    <col min="6663" max="6663" width="13.140625" style="721" customWidth="1"/>
    <col min="6664" max="6666" width="9.140625" style="721" customWidth="1"/>
    <col min="6667" max="6912" width="9.140625" style="721"/>
    <col min="6913" max="6913" width="10.28515625" style="721" customWidth="1"/>
    <col min="6914" max="6914" width="20.7109375" style="721" customWidth="1"/>
    <col min="6915" max="6917" width="15.42578125" style="721" customWidth="1"/>
    <col min="6918" max="6918" width="9.140625" style="721" customWidth="1"/>
    <col min="6919" max="6919" width="13.140625" style="721" customWidth="1"/>
    <col min="6920" max="6922" width="9.140625" style="721" customWidth="1"/>
    <col min="6923" max="7168" width="9.140625" style="721"/>
    <col min="7169" max="7169" width="10.28515625" style="721" customWidth="1"/>
    <col min="7170" max="7170" width="20.7109375" style="721" customWidth="1"/>
    <col min="7171" max="7173" width="15.42578125" style="721" customWidth="1"/>
    <col min="7174" max="7174" width="9.140625" style="721" customWidth="1"/>
    <col min="7175" max="7175" width="13.140625" style="721" customWidth="1"/>
    <col min="7176" max="7178" width="9.140625" style="721" customWidth="1"/>
    <col min="7179" max="7424" width="9.140625" style="721"/>
    <col min="7425" max="7425" width="10.28515625" style="721" customWidth="1"/>
    <col min="7426" max="7426" width="20.7109375" style="721" customWidth="1"/>
    <col min="7427" max="7429" width="15.42578125" style="721" customWidth="1"/>
    <col min="7430" max="7430" width="9.140625" style="721" customWidth="1"/>
    <col min="7431" max="7431" width="13.140625" style="721" customWidth="1"/>
    <col min="7432" max="7434" width="9.140625" style="721" customWidth="1"/>
    <col min="7435" max="7680" width="9.140625" style="721"/>
    <col min="7681" max="7681" width="10.28515625" style="721" customWidth="1"/>
    <col min="7682" max="7682" width="20.7109375" style="721" customWidth="1"/>
    <col min="7683" max="7685" width="15.42578125" style="721" customWidth="1"/>
    <col min="7686" max="7686" width="9.140625" style="721" customWidth="1"/>
    <col min="7687" max="7687" width="13.140625" style="721" customWidth="1"/>
    <col min="7688" max="7690" width="9.140625" style="721" customWidth="1"/>
    <col min="7691" max="7936" width="9.140625" style="721"/>
    <col min="7937" max="7937" width="10.28515625" style="721" customWidth="1"/>
    <col min="7938" max="7938" width="20.7109375" style="721" customWidth="1"/>
    <col min="7939" max="7941" width="15.42578125" style="721" customWidth="1"/>
    <col min="7942" max="7942" width="9.140625" style="721" customWidth="1"/>
    <col min="7943" max="7943" width="13.140625" style="721" customWidth="1"/>
    <col min="7944" max="7946" width="9.140625" style="721" customWidth="1"/>
    <col min="7947" max="8192" width="9.140625" style="721"/>
    <col min="8193" max="8193" width="10.28515625" style="721" customWidth="1"/>
    <col min="8194" max="8194" width="20.7109375" style="721" customWidth="1"/>
    <col min="8195" max="8197" width="15.42578125" style="721" customWidth="1"/>
    <col min="8198" max="8198" width="9.140625" style="721" customWidth="1"/>
    <col min="8199" max="8199" width="13.140625" style="721" customWidth="1"/>
    <col min="8200" max="8202" width="9.140625" style="721" customWidth="1"/>
    <col min="8203" max="8448" width="9.140625" style="721"/>
    <col min="8449" max="8449" width="10.28515625" style="721" customWidth="1"/>
    <col min="8450" max="8450" width="20.7109375" style="721" customWidth="1"/>
    <col min="8451" max="8453" width="15.42578125" style="721" customWidth="1"/>
    <col min="8454" max="8454" width="9.140625" style="721" customWidth="1"/>
    <col min="8455" max="8455" width="13.140625" style="721" customWidth="1"/>
    <col min="8456" max="8458" width="9.140625" style="721" customWidth="1"/>
    <col min="8459" max="8704" width="9.140625" style="721"/>
    <col min="8705" max="8705" width="10.28515625" style="721" customWidth="1"/>
    <col min="8706" max="8706" width="20.7109375" style="721" customWidth="1"/>
    <col min="8707" max="8709" width="15.42578125" style="721" customWidth="1"/>
    <col min="8710" max="8710" width="9.140625" style="721" customWidth="1"/>
    <col min="8711" max="8711" width="13.140625" style="721" customWidth="1"/>
    <col min="8712" max="8714" width="9.140625" style="721" customWidth="1"/>
    <col min="8715" max="8960" width="9.140625" style="721"/>
    <col min="8961" max="8961" width="10.28515625" style="721" customWidth="1"/>
    <col min="8962" max="8962" width="20.7109375" style="721" customWidth="1"/>
    <col min="8963" max="8965" width="15.42578125" style="721" customWidth="1"/>
    <col min="8966" max="8966" width="9.140625" style="721" customWidth="1"/>
    <col min="8967" max="8967" width="13.140625" style="721" customWidth="1"/>
    <col min="8968" max="8970" width="9.140625" style="721" customWidth="1"/>
    <col min="8971" max="9216" width="9.140625" style="721"/>
    <col min="9217" max="9217" width="10.28515625" style="721" customWidth="1"/>
    <col min="9218" max="9218" width="20.7109375" style="721" customWidth="1"/>
    <col min="9219" max="9221" width="15.42578125" style="721" customWidth="1"/>
    <col min="9222" max="9222" width="9.140625" style="721" customWidth="1"/>
    <col min="9223" max="9223" width="13.140625" style="721" customWidth="1"/>
    <col min="9224" max="9226" width="9.140625" style="721" customWidth="1"/>
    <col min="9227" max="9472" width="9.140625" style="721"/>
    <col min="9473" max="9473" width="10.28515625" style="721" customWidth="1"/>
    <col min="9474" max="9474" width="20.7109375" style="721" customWidth="1"/>
    <col min="9475" max="9477" width="15.42578125" style="721" customWidth="1"/>
    <col min="9478" max="9478" width="9.140625" style="721" customWidth="1"/>
    <col min="9479" max="9479" width="13.140625" style="721" customWidth="1"/>
    <col min="9480" max="9482" width="9.140625" style="721" customWidth="1"/>
    <col min="9483" max="9728" width="9.140625" style="721"/>
    <col min="9729" max="9729" width="10.28515625" style="721" customWidth="1"/>
    <col min="9730" max="9730" width="20.7109375" style="721" customWidth="1"/>
    <col min="9731" max="9733" width="15.42578125" style="721" customWidth="1"/>
    <col min="9734" max="9734" width="9.140625" style="721" customWidth="1"/>
    <col min="9735" max="9735" width="13.140625" style="721" customWidth="1"/>
    <col min="9736" max="9738" width="9.140625" style="721" customWidth="1"/>
    <col min="9739" max="9984" width="9.140625" style="721"/>
    <col min="9985" max="9985" width="10.28515625" style="721" customWidth="1"/>
    <col min="9986" max="9986" width="20.7109375" style="721" customWidth="1"/>
    <col min="9987" max="9989" width="15.42578125" style="721" customWidth="1"/>
    <col min="9990" max="9990" width="9.140625" style="721" customWidth="1"/>
    <col min="9991" max="9991" width="13.140625" style="721" customWidth="1"/>
    <col min="9992" max="9994" width="9.140625" style="721" customWidth="1"/>
    <col min="9995" max="10240" width="9.140625" style="721"/>
    <col min="10241" max="10241" width="10.28515625" style="721" customWidth="1"/>
    <col min="10242" max="10242" width="20.7109375" style="721" customWidth="1"/>
    <col min="10243" max="10245" width="15.42578125" style="721" customWidth="1"/>
    <col min="10246" max="10246" width="9.140625" style="721" customWidth="1"/>
    <col min="10247" max="10247" width="13.140625" style="721" customWidth="1"/>
    <col min="10248" max="10250" width="9.140625" style="721" customWidth="1"/>
    <col min="10251" max="10496" width="9.140625" style="721"/>
    <col min="10497" max="10497" width="10.28515625" style="721" customWidth="1"/>
    <col min="10498" max="10498" width="20.7109375" style="721" customWidth="1"/>
    <col min="10499" max="10501" width="15.42578125" style="721" customWidth="1"/>
    <col min="10502" max="10502" width="9.140625" style="721" customWidth="1"/>
    <col min="10503" max="10503" width="13.140625" style="721" customWidth="1"/>
    <col min="10504" max="10506" width="9.140625" style="721" customWidth="1"/>
    <col min="10507" max="10752" width="9.140625" style="721"/>
    <col min="10753" max="10753" width="10.28515625" style="721" customWidth="1"/>
    <col min="10754" max="10754" width="20.7109375" style="721" customWidth="1"/>
    <col min="10755" max="10757" width="15.42578125" style="721" customWidth="1"/>
    <col min="10758" max="10758" width="9.140625" style="721" customWidth="1"/>
    <col min="10759" max="10759" width="13.140625" style="721" customWidth="1"/>
    <col min="10760" max="10762" width="9.140625" style="721" customWidth="1"/>
    <col min="10763" max="11008" width="9.140625" style="721"/>
    <col min="11009" max="11009" width="10.28515625" style="721" customWidth="1"/>
    <col min="11010" max="11010" width="20.7109375" style="721" customWidth="1"/>
    <col min="11011" max="11013" width="15.42578125" style="721" customWidth="1"/>
    <col min="11014" max="11014" width="9.140625" style="721" customWidth="1"/>
    <col min="11015" max="11015" width="13.140625" style="721" customWidth="1"/>
    <col min="11016" max="11018" width="9.140625" style="721" customWidth="1"/>
    <col min="11019" max="11264" width="9.140625" style="721"/>
    <col min="11265" max="11265" width="10.28515625" style="721" customWidth="1"/>
    <col min="11266" max="11266" width="20.7109375" style="721" customWidth="1"/>
    <col min="11267" max="11269" width="15.42578125" style="721" customWidth="1"/>
    <col min="11270" max="11270" width="9.140625" style="721" customWidth="1"/>
    <col min="11271" max="11271" width="13.140625" style="721" customWidth="1"/>
    <col min="11272" max="11274" width="9.140625" style="721" customWidth="1"/>
    <col min="11275" max="11520" width="9.140625" style="721"/>
    <col min="11521" max="11521" width="10.28515625" style="721" customWidth="1"/>
    <col min="11522" max="11522" width="20.7109375" style="721" customWidth="1"/>
    <col min="11523" max="11525" width="15.42578125" style="721" customWidth="1"/>
    <col min="11526" max="11526" width="9.140625" style="721" customWidth="1"/>
    <col min="11527" max="11527" width="13.140625" style="721" customWidth="1"/>
    <col min="11528" max="11530" width="9.140625" style="721" customWidth="1"/>
    <col min="11531" max="11776" width="9.140625" style="721"/>
    <col min="11777" max="11777" width="10.28515625" style="721" customWidth="1"/>
    <col min="11778" max="11778" width="20.7109375" style="721" customWidth="1"/>
    <col min="11779" max="11781" width="15.42578125" style="721" customWidth="1"/>
    <col min="11782" max="11782" width="9.140625" style="721" customWidth="1"/>
    <col min="11783" max="11783" width="13.140625" style="721" customWidth="1"/>
    <col min="11784" max="11786" width="9.140625" style="721" customWidth="1"/>
    <col min="11787" max="12032" width="9.140625" style="721"/>
    <col min="12033" max="12033" width="10.28515625" style="721" customWidth="1"/>
    <col min="12034" max="12034" width="20.7109375" style="721" customWidth="1"/>
    <col min="12035" max="12037" width="15.42578125" style="721" customWidth="1"/>
    <col min="12038" max="12038" width="9.140625" style="721" customWidth="1"/>
    <col min="12039" max="12039" width="13.140625" style="721" customWidth="1"/>
    <col min="12040" max="12042" width="9.140625" style="721" customWidth="1"/>
    <col min="12043" max="12288" width="9.140625" style="721"/>
    <col min="12289" max="12289" width="10.28515625" style="721" customWidth="1"/>
    <col min="12290" max="12290" width="20.7109375" style="721" customWidth="1"/>
    <col min="12291" max="12293" width="15.42578125" style="721" customWidth="1"/>
    <col min="12294" max="12294" width="9.140625" style="721" customWidth="1"/>
    <col min="12295" max="12295" width="13.140625" style="721" customWidth="1"/>
    <col min="12296" max="12298" width="9.140625" style="721" customWidth="1"/>
    <col min="12299" max="12544" width="9.140625" style="721"/>
    <col min="12545" max="12545" width="10.28515625" style="721" customWidth="1"/>
    <col min="12546" max="12546" width="20.7109375" style="721" customWidth="1"/>
    <col min="12547" max="12549" width="15.42578125" style="721" customWidth="1"/>
    <col min="12550" max="12550" width="9.140625" style="721" customWidth="1"/>
    <col min="12551" max="12551" width="13.140625" style="721" customWidth="1"/>
    <col min="12552" max="12554" width="9.140625" style="721" customWidth="1"/>
    <col min="12555" max="12800" width="9.140625" style="721"/>
    <col min="12801" max="12801" width="10.28515625" style="721" customWidth="1"/>
    <col min="12802" max="12802" width="20.7109375" style="721" customWidth="1"/>
    <col min="12803" max="12805" width="15.42578125" style="721" customWidth="1"/>
    <col min="12806" max="12806" width="9.140625" style="721" customWidth="1"/>
    <col min="12807" max="12807" width="13.140625" style="721" customWidth="1"/>
    <col min="12808" max="12810" width="9.140625" style="721" customWidth="1"/>
    <col min="12811" max="13056" width="9.140625" style="721"/>
    <col min="13057" max="13057" width="10.28515625" style="721" customWidth="1"/>
    <col min="13058" max="13058" width="20.7109375" style="721" customWidth="1"/>
    <col min="13059" max="13061" width="15.42578125" style="721" customWidth="1"/>
    <col min="13062" max="13062" width="9.140625" style="721" customWidth="1"/>
    <col min="13063" max="13063" width="13.140625" style="721" customWidth="1"/>
    <col min="13064" max="13066" width="9.140625" style="721" customWidth="1"/>
    <col min="13067" max="13312" width="9.140625" style="721"/>
    <col min="13313" max="13313" width="10.28515625" style="721" customWidth="1"/>
    <col min="13314" max="13314" width="20.7109375" style="721" customWidth="1"/>
    <col min="13315" max="13317" width="15.42578125" style="721" customWidth="1"/>
    <col min="13318" max="13318" width="9.140625" style="721" customWidth="1"/>
    <col min="13319" max="13319" width="13.140625" style="721" customWidth="1"/>
    <col min="13320" max="13322" width="9.140625" style="721" customWidth="1"/>
    <col min="13323" max="13568" width="9.140625" style="721"/>
    <col min="13569" max="13569" width="10.28515625" style="721" customWidth="1"/>
    <col min="13570" max="13570" width="20.7109375" style="721" customWidth="1"/>
    <col min="13571" max="13573" width="15.42578125" style="721" customWidth="1"/>
    <col min="13574" max="13574" width="9.140625" style="721" customWidth="1"/>
    <col min="13575" max="13575" width="13.140625" style="721" customWidth="1"/>
    <col min="13576" max="13578" width="9.140625" style="721" customWidth="1"/>
    <col min="13579" max="13824" width="9.140625" style="721"/>
    <col min="13825" max="13825" width="10.28515625" style="721" customWidth="1"/>
    <col min="13826" max="13826" width="20.7109375" style="721" customWidth="1"/>
    <col min="13827" max="13829" width="15.42578125" style="721" customWidth="1"/>
    <col min="13830" max="13830" width="9.140625" style="721" customWidth="1"/>
    <col min="13831" max="13831" width="13.140625" style="721" customWidth="1"/>
    <col min="13832" max="13834" width="9.140625" style="721" customWidth="1"/>
    <col min="13835" max="14080" width="9.140625" style="721"/>
    <col min="14081" max="14081" width="10.28515625" style="721" customWidth="1"/>
    <col min="14082" max="14082" width="20.7109375" style="721" customWidth="1"/>
    <col min="14083" max="14085" width="15.42578125" style="721" customWidth="1"/>
    <col min="14086" max="14086" width="9.140625" style="721" customWidth="1"/>
    <col min="14087" max="14087" width="13.140625" style="721" customWidth="1"/>
    <col min="14088" max="14090" width="9.140625" style="721" customWidth="1"/>
    <col min="14091" max="14336" width="9.140625" style="721"/>
    <col min="14337" max="14337" width="10.28515625" style="721" customWidth="1"/>
    <col min="14338" max="14338" width="20.7109375" style="721" customWidth="1"/>
    <col min="14339" max="14341" width="15.42578125" style="721" customWidth="1"/>
    <col min="14342" max="14342" width="9.140625" style="721" customWidth="1"/>
    <col min="14343" max="14343" width="13.140625" style="721" customWidth="1"/>
    <col min="14344" max="14346" width="9.140625" style="721" customWidth="1"/>
    <col min="14347" max="14592" width="9.140625" style="721"/>
    <col min="14593" max="14593" width="10.28515625" style="721" customWidth="1"/>
    <col min="14594" max="14594" width="20.7109375" style="721" customWidth="1"/>
    <col min="14595" max="14597" width="15.42578125" style="721" customWidth="1"/>
    <col min="14598" max="14598" width="9.140625" style="721" customWidth="1"/>
    <col min="14599" max="14599" width="13.140625" style="721" customWidth="1"/>
    <col min="14600" max="14602" width="9.140625" style="721" customWidth="1"/>
    <col min="14603" max="14848" width="9.140625" style="721"/>
    <col min="14849" max="14849" width="10.28515625" style="721" customWidth="1"/>
    <col min="14850" max="14850" width="20.7109375" style="721" customWidth="1"/>
    <col min="14851" max="14853" width="15.42578125" style="721" customWidth="1"/>
    <col min="14854" max="14854" width="9.140625" style="721" customWidth="1"/>
    <col min="14855" max="14855" width="13.140625" style="721" customWidth="1"/>
    <col min="14856" max="14858" width="9.140625" style="721" customWidth="1"/>
    <col min="14859" max="15104" width="9.140625" style="721"/>
    <col min="15105" max="15105" width="10.28515625" style="721" customWidth="1"/>
    <col min="15106" max="15106" width="20.7109375" style="721" customWidth="1"/>
    <col min="15107" max="15109" width="15.42578125" style="721" customWidth="1"/>
    <col min="15110" max="15110" width="9.140625" style="721" customWidth="1"/>
    <col min="15111" max="15111" width="13.140625" style="721" customWidth="1"/>
    <col min="15112" max="15114" width="9.140625" style="721" customWidth="1"/>
    <col min="15115" max="15360" width="9.140625" style="721"/>
    <col min="15361" max="15361" width="10.28515625" style="721" customWidth="1"/>
    <col min="15362" max="15362" width="20.7109375" style="721" customWidth="1"/>
    <col min="15363" max="15365" width="15.42578125" style="721" customWidth="1"/>
    <col min="15366" max="15366" width="9.140625" style="721" customWidth="1"/>
    <col min="15367" max="15367" width="13.140625" style="721" customWidth="1"/>
    <col min="15368" max="15370" width="9.140625" style="721" customWidth="1"/>
    <col min="15371" max="15616" width="9.140625" style="721"/>
    <col min="15617" max="15617" width="10.28515625" style="721" customWidth="1"/>
    <col min="15618" max="15618" width="20.7109375" style="721" customWidth="1"/>
    <col min="15619" max="15621" width="15.42578125" style="721" customWidth="1"/>
    <col min="15622" max="15622" width="9.140625" style="721" customWidth="1"/>
    <col min="15623" max="15623" width="13.140625" style="721" customWidth="1"/>
    <col min="15624" max="15626" width="9.140625" style="721" customWidth="1"/>
    <col min="15627" max="15872" width="9.140625" style="721"/>
    <col min="15873" max="15873" width="10.28515625" style="721" customWidth="1"/>
    <col min="15874" max="15874" width="20.7109375" style="721" customWidth="1"/>
    <col min="15875" max="15877" width="15.42578125" style="721" customWidth="1"/>
    <col min="15878" max="15878" width="9.140625" style="721" customWidth="1"/>
    <col min="15879" max="15879" width="13.140625" style="721" customWidth="1"/>
    <col min="15880" max="15882" width="9.140625" style="721" customWidth="1"/>
    <col min="15883" max="16128" width="9.140625" style="721"/>
    <col min="16129" max="16129" width="10.28515625" style="721" customWidth="1"/>
    <col min="16130" max="16130" width="20.7109375" style="721" customWidth="1"/>
    <col min="16131" max="16133" width="15.42578125" style="721" customWidth="1"/>
    <col min="16134" max="16134" width="9.140625" style="721" customWidth="1"/>
    <col min="16135" max="16135" width="13.140625" style="721" customWidth="1"/>
    <col min="16136" max="16138" width="9.140625" style="721" customWidth="1"/>
    <col min="16139" max="16384" width="9.140625" style="721"/>
  </cols>
  <sheetData>
    <row r="1" spans="1:10">
      <c r="A1" s="1265" t="s">
        <v>341</v>
      </c>
      <c r="B1" s="1265"/>
      <c r="C1" s="1265"/>
      <c r="D1" s="1265"/>
      <c r="E1" s="1265"/>
      <c r="F1" s="1265"/>
      <c r="G1" s="720"/>
      <c r="H1" s="720"/>
    </row>
    <row r="2" spans="1:10">
      <c r="A2" s="722" t="s">
        <v>342</v>
      </c>
      <c r="B2" s="720"/>
      <c r="C2" s="720"/>
      <c r="D2" s="720"/>
      <c r="E2" s="720"/>
      <c r="F2" s="720"/>
      <c r="G2" s="720"/>
      <c r="H2" s="720"/>
    </row>
    <row r="3" spans="1:10" ht="14.25">
      <c r="A3" s="723"/>
    </row>
    <row r="4" spans="1:10" ht="14.25">
      <c r="A4" s="723" t="s">
        <v>772</v>
      </c>
      <c r="D4" s="724"/>
      <c r="G4" s="724"/>
      <c r="H4" s="724"/>
    </row>
    <row r="5" spans="1:10">
      <c r="A5" s="720" t="s">
        <v>773</v>
      </c>
      <c r="B5" s="720"/>
      <c r="C5" s="720"/>
      <c r="D5" s="720"/>
      <c r="E5" s="720"/>
      <c r="F5" s="720"/>
      <c r="G5" s="720"/>
      <c r="H5" s="720"/>
    </row>
    <row r="6" spans="1:10">
      <c r="A6" s="1266"/>
      <c r="B6" s="1267"/>
      <c r="C6" s="1267"/>
      <c r="D6" s="1267"/>
      <c r="E6" s="1267"/>
      <c r="F6" s="1267"/>
      <c r="G6" s="1267"/>
      <c r="H6" s="1267"/>
      <c r="I6" s="725"/>
      <c r="J6" s="725"/>
    </row>
    <row r="7" spans="1:10">
      <c r="A7" s="1266" t="s">
        <v>264</v>
      </c>
      <c r="B7" s="1267"/>
      <c r="C7" s="1267"/>
      <c r="D7" s="1267"/>
      <c r="E7" s="1267"/>
      <c r="F7" s="1267"/>
      <c r="G7" s="1267"/>
    </row>
    <row r="8" spans="1:10" ht="21">
      <c r="A8" s="726" t="s">
        <v>123</v>
      </c>
      <c r="B8" s="726" t="s">
        <v>268</v>
      </c>
      <c r="C8" s="726" t="s">
        <v>774</v>
      </c>
      <c r="D8" s="726" t="s">
        <v>478</v>
      </c>
      <c r="E8" s="726" t="s">
        <v>269</v>
      </c>
    </row>
    <row r="9" spans="1:10">
      <c r="A9" s="727" t="s">
        <v>271</v>
      </c>
      <c r="B9" s="727" t="s">
        <v>775</v>
      </c>
      <c r="C9" s="728">
        <v>5949000</v>
      </c>
      <c r="D9" s="728">
        <v>1487250</v>
      </c>
      <c r="E9" s="728">
        <v>1253209.8999999999</v>
      </c>
    </row>
    <row r="10" spans="1:10">
      <c r="A10" s="727" t="s">
        <v>274</v>
      </c>
      <c r="B10" s="727" t="s">
        <v>776</v>
      </c>
      <c r="C10" s="728">
        <v>1031028.5</v>
      </c>
      <c r="D10" s="728">
        <v>1030958.5</v>
      </c>
      <c r="E10" s="728">
        <v>1030625.8</v>
      </c>
    </row>
    <row r="11" spans="1:10">
      <c r="A11" s="727" t="s">
        <v>276</v>
      </c>
      <c r="B11" s="727" t="s">
        <v>777</v>
      </c>
      <c r="C11" s="728">
        <v>7635000</v>
      </c>
      <c r="D11" s="728">
        <v>7620858.7199999997</v>
      </c>
      <c r="E11" s="728">
        <v>7533903.6200000001</v>
      </c>
    </row>
    <row r="12" spans="1:10">
      <c r="A12" s="727" t="s">
        <v>278</v>
      </c>
      <c r="B12" s="727" t="s">
        <v>778</v>
      </c>
      <c r="C12" s="728">
        <v>22000</v>
      </c>
      <c r="D12" s="728">
        <v>9200</v>
      </c>
      <c r="E12" s="728">
        <v>6487.93</v>
      </c>
    </row>
    <row r="13" spans="1:10">
      <c r="A13" s="727" t="s">
        <v>280</v>
      </c>
      <c r="B13" s="727" t="s">
        <v>779</v>
      </c>
      <c r="C13" s="728">
        <v>2500000</v>
      </c>
      <c r="D13" s="728">
        <v>625875</v>
      </c>
      <c r="E13" s="728">
        <v>525000</v>
      </c>
    </row>
    <row r="14" spans="1:10">
      <c r="A14" s="727" t="s">
        <v>282</v>
      </c>
      <c r="B14" s="727" t="s">
        <v>780</v>
      </c>
      <c r="C14" s="728">
        <v>361000</v>
      </c>
      <c r="D14" s="728">
        <v>90222</v>
      </c>
      <c r="E14" s="728">
        <v>54498.080000000002</v>
      </c>
    </row>
    <row r="15" spans="1:10">
      <c r="A15" s="727" t="s">
        <v>284</v>
      </c>
      <c r="B15" s="727" t="s">
        <v>781</v>
      </c>
      <c r="C15" s="728">
        <v>253000</v>
      </c>
      <c r="D15" s="728">
        <v>85750</v>
      </c>
      <c r="E15" s="728">
        <v>64475.57</v>
      </c>
    </row>
    <row r="16" spans="1:10">
      <c r="A16" s="727" t="s">
        <v>286</v>
      </c>
      <c r="B16" s="727" t="s">
        <v>782</v>
      </c>
      <c r="C16" s="728">
        <v>71000</v>
      </c>
      <c r="D16" s="728">
        <v>17900</v>
      </c>
      <c r="E16" s="728">
        <v>14717.5</v>
      </c>
    </row>
    <row r="17" spans="1:5">
      <c r="A17" s="727" t="s">
        <v>288</v>
      </c>
      <c r="B17" s="727" t="s">
        <v>783</v>
      </c>
      <c r="C17" s="728">
        <v>39552000</v>
      </c>
      <c r="D17" s="728">
        <v>10111000</v>
      </c>
      <c r="E17" s="728">
        <v>6415636</v>
      </c>
    </row>
    <row r="18" spans="1:5">
      <c r="A18" s="727" t="s">
        <v>290</v>
      </c>
      <c r="B18" s="727" t="s">
        <v>784</v>
      </c>
      <c r="C18" s="728">
        <v>21000</v>
      </c>
      <c r="D18" s="728">
        <v>10160</v>
      </c>
      <c r="E18" s="728">
        <v>6108</v>
      </c>
    </row>
    <row r="19" spans="1:5">
      <c r="A19" s="727" t="s">
        <v>292</v>
      </c>
      <c r="B19" s="727" t="s">
        <v>785</v>
      </c>
      <c r="C19" s="728">
        <v>1153000</v>
      </c>
      <c r="D19" s="728">
        <v>288400</v>
      </c>
      <c r="E19" s="728">
        <v>188766</v>
      </c>
    </row>
    <row r="20" spans="1:5">
      <c r="A20" s="727" t="s">
        <v>294</v>
      </c>
      <c r="B20" s="727" t="s">
        <v>786</v>
      </c>
      <c r="C20" s="728">
        <v>9000</v>
      </c>
      <c r="D20" s="728">
        <v>0</v>
      </c>
      <c r="E20" s="728">
        <v>0</v>
      </c>
    </row>
    <row r="21" spans="1:5">
      <c r="A21" s="727" t="s">
        <v>296</v>
      </c>
      <c r="B21" s="727" t="s">
        <v>787</v>
      </c>
      <c r="C21" s="728">
        <v>10190000</v>
      </c>
      <c r="D21" s="728">
        <v>2547000</v>
      </c>
      <c r="E21" s="728">
        <v>1966137</v>
      </c>
    </row>
    <row r="22" spans="1:5">
      <c r="A22" s="727" t="s">
        <v>298</v>
      </c>
      <c r="B22" s="727" t="s">
        <v>788</v>
      </c>
      <c r="C22" s="728">
        <v>684000</v>
      </c>
      <c r="D22" s="728">
        <v>341000</v>
      </c>
      <c r="E22" s="728">
        <v>170014</v>
      </c>
    </row>
    <row r="23" spans="1:5">
      <c r="A23" s="727" t="s">
        <v>300</v>
      </c>
      <c r="B23" s="727" t="s">
        <v>789</v>
      </c>
      <c r="C23" s="728">
        <v>731000</v>
      </c>
      <c r="D23" s="728">
        <v>0</v>
      </c>
      <c r="E23" s="728">
        <v>0</v>
      </c>
    </row>
    <row r="24" spans="1:5">
      <c r="A24" s="727" t="s">
        <v>302</v>
      </c>
      <c r="B24" s="727" t="s">
        <v>790</v>
      </c>
      <c r="C24" s="728">
        <v>175562000</v>
      </c>
      <c r="D24" s="728">
        <v>44329000</v>
      </c>
      <c r="E24" s="728">
        <v>29632400</v>
      </c>
    </row>
    <row r="25" spans="1:5">
      <c r="A25" s="727" t="s">
        <v>304</v>
      </c>
      <c r="B25" s="727" t="s">
        <v>791</v>
      </c>
      <c r="C25" s="728">
        <v>3982000</v>
      </c>
      <c r="D25" s="728">
        <v>1169030.3700000001</v>
      </c>
      <c r="E25" s="728">
        <v>1165396.05</v>
      </c>
    </row>
    <row r="26" spans="1:5">
      <c r="A26" s="727" t="s">
        <v>306</v>
      </c>
      <c r="B26" s="727" t="s">
        <v>792</v>
      </c>
      <c r="C26" s="728">
        <v>35177000</v>
      </c>
      <c r="D26" s="728">
        <v>26323699.920000002</v>
      </c>
      <c r="E26" s="728">
        <v>7872500</v>
      </c>
    </row>
    <row r="27" spans="1:5">
      <c r="A27" s="727" t="s">
        <v>308</v>
      </c>
      <c r="B27" s="727" t="s">
        <v>793</v>
      </c>
      <c r="C27" s="728">
        <v>2167000</v>
      </c>
      <c r="D27" s="728">
        <v>577368</v>
      </c>
      <c r="E27" s="728">
        <v>554100</v>
      </c>
    </row>
    <row r="28" spans="1:5">
      <c r="A28" s="727" t="s">
        <v>310</v>
      </c>
      <c r="B28" s="727" t="s">
        <v>794</v>
      </c>
      <c r="C28" s="728">
        <v>11080000</v>
      </c>
      <c r="D28" s="728">
        <v>5551180.9100000001</v>
      </c>
      <c r="E28" s="728">
        <v>2641200</v>
      </c>
    </row>
    <row r="29" spans="1:5">
      <c r="A29" s="727" t="s">
        <v>312</v>
      </c>
      <c r="B29" s="727" t="s">
        <v>795</v>
      </c>
      <c r="C29" s="728">
        <v>6585000</v>
      </c>
      <c r="D29" s="728">
        <v>3255650</v>
      </c>
      <c r="E29" s="728">
        <v>1315600</v>
      </c>
    </row>
    <row r="30" spans="1:5">
      <c r="A30" s="727" t="s">
        <v>314</v>
      </c>
      <c r="B30" s="727" t="s">
        <v>796</v>
      </c>
      <c r="C30" s="728">
        <v>71000</v>
      </c>
      <c r="D30" s="728">
        <v>23546</v>
      </c>
      <c r="E30" s="728">
        <v>17661</v>
      </c>
    </row>
    <row r="31" spans="1:5">
      <c r="A31" s="727" t="s">
        <v>316</v>
      </c>
      <c r="B31" s="727" t="s">
        <v>797</v>
      </c>
      <c r="C31" s="728">
        <v>142000</v>
      </c>
      <c r="D31" s="728">
        <v>36352</v>
      </c>
      <c r="E31" s="728">
        <v>35199.800000000003</v>
      </c>
    </row>
    <row r="32" spans="1:5">
      <c r="A32" s="727" t="s">
        <v>318</v>
      </c>
      <c r="B32" s="727" t="s">
        <v>798</v>
      </c>
      <c r="C32" s="728">
        <v>500000</v>
      </c>
      <c r="D32" s="728">
        <v>125000</v>
      </c>
      <c r="E32" s="728">
        <v>82664.070000000007</v>
      </c>
    </row>
    <row r="33" spans="1:5">
      <c r="A33" s="727" t="s">
        <v>320</v>
      </c>
      <c r="B33" s="727" t="s">
        <v>799</v>
      </c>
      <c r="C33" s="728">
        <v>45955000</v>
      </c>
      <c r="D33" s="728">
        <v>12691670</v>
      </c>
      <c r="E33" s="728">
        <v>9384151.8599999994</v>
      </c>
    </row>
    <row r="34" spans="1:5">
      <c r="A34" s="727" t="s">
        <v>322</v>
      </c>
      <c r="B34" s="727" t="s">
        <v>800</v>
      </c>
      <c r="C34" s="728">
        <v>24960000</v>
      </c>
      <c r="D34" s="728">
        <v>8440000</v>
      </c>
      <c r="E34" s="728">
        <v>6625160</v>
      </c>
    </row>
    <row r="35" spans="1:5">
      <c r="A35" s="727" t="s">
        <v>324</v>
      </c>
      <c r="B35" s="727" t="s">
        <v>801</v>
      </c>
      <c r="C35" s="728">
        <v>47233000</v>
      </c>
      <c r="D35" s="728">
        <v>16800671.199999999</v>
      </c>
      <c r="E35" s="728">
        <v>12191099.9</v>
      </c>
    </row>
    <row r="36" spans="1:5">
      <c r="A36" s="727" t="s">
        <v>326</v>
      </c>
      <c r="B36" s="727" t="s">
        <v>802</v>
      </c>
      <c r="C36" s="728">
        <v>5018000</v>
      </c>
      <c r="D36" s="728">
        <v>1700217.47</v>
      </c>
      <c r="E36" s="728">
        <v>1290521.67</v>
      </c>
    </row>
    <row r="37" spans="1:5">
      <c r="A37" s="727" t="s">
        <v>328</v>
      </c>
      <c r="B37" s="727" t="s">
        <v>803</v>
      </c>
      <c r="C37" s="728">
        <v>30819000</v>
      </c>
      <c r="D37" s="728">
        <v>10405500</v>
      </c>
      <c r="E37" s="728">
        <v>7814670</v>
      </c>
    </row>
    <row r="38" spans="1:5">
      <c r="A38" s="727" t="s">
        <v>331</v>
      </c>
      <c r="B38" s="727" t="s">
        <v>804</v>
      </c>
      <c r="C38" s="728">
        <v>250000</v>
      </c>
      <c r="D38" s="728">
        <v>62500</v>
      </c>
      <c r="E38" s="728">
        <v>22570.59</v>
      </c>
    </row>
    <row r="39" spans="1:5">
      <c r="A39" s="727" t="s">
        <v>333</v>
      </c>
      <c r="B39" s="727" t="s">
        <v>805</v>
      </c>
      <c r="C39" s="728">
        <v>7871000</v>
      </c>
      <c r="D39" s="728">
        <v>2632750</v>
      </c>
      <c r="E39" s="728">
        <v>1954089</v>
      </c>
    </row>
    <row r="40" spans="1:5">
      <c r="A40" s="727" t="s">
        <v>335</v>
      </c>
      <c r="B40" s="727" t="s">
        <v>806</v>
      </c>
      <c r="C40" s="728">
        <v>940000</v>
      </c>
      <c r="D40" s="728">
        <v>0</v>
      </c>
      <c r="E40" s="728">
        <v>0</v>
      </c>
    </row>
    <row r="41" spans="1:5">
      <c r="A41" s="727" t="s">
        <v>337</v>
      </c>
      <c r="B41" s="727" t="s">
        <v>807</v>
      </c>
      <c r="C41" s="728">
        <v>33085000</v>
      </c>
      <c r="D41" s="728">
        <v>10939000</v>
      </c>
      <c r="E41" s="728">
        <v>8248838.8399999999</v>
      </c>
    </row>
    <row r="42" spans="1:5">
      <c r="A42" s="727" t="s">
        <v>339</v>
      </c>
      <c r="B42" s="727" t="s">
        <v>808</v>
      </c>
      <c r="C42" s="728">
        <v>841000</v>
      </c>
      <c r="D42" s="728">
        <v>210000</v>
      </c>
      <c r="E42" s="728">
        <v>192530.8</v>
      </c>
    </row>
    <row r="43" spans="1:5">
      <c r="A43" s="727" t="s">
        <v>358</v>
      </c>
      <c r="B43" s="727" t="s">
        <v>809</v>
      </c>
      <c r="C43" s="728">
        <v>162000</v>
      </c>
      <c r="D43" s="728">
        <v>40000</v>
      </c>
      <c r="E43" s="728">
        <v>23000</v>
      </c>
    </row>
    <row r="44" spans="1:5">
      <c r="A44" s="727" t="s">
        <v>359</v>
      </c>
      <c r="B44" s="727" t="s">
        <v>810</v>
      </c>
      <c r="C44" s="728">
        <v>10719000</v>
      </c>
      <c r="D44" s="728">
        <v>2718095.3599999999</v>
      </c>
      <c r="E44" s="728">
        <v>2268131.84</v>
      </c>
    </row>
    <row r="45" spans="1:5">
      <c r="A45" s="727" t="s">
        <v>360</v>
      </c>
      <c r="B45" s="727" t="s">
        <v>811</v>
      </c>
      <c r="C45" s="728">
        <v>30117000</v>
      </c>
      <c r="D45" s="728">
        <v>13035000</v>
      </c>
      <c r="E45" s="728">
        <v>6852384.0599999996</v>
      </c>
    </row>
    <row r="46" spans="1:5">
      <c r="A46" s="727" t="s">
        <v>361</v>
      </c>
      <c r="B46" s="727" t="s">
        <v>812</v>
      </c>
      <c r="C46" s="728">
        <v>2683000</v>
      </c>
      <c r="D46" s="728">
        <v>622600</v>
      </c>
      <c r="E46" s="728">
        <v>439941.85</v>
      </c>
    </row>
    <row r="47" spans="1:5">
      <c r="A47" s="727" t="s">
        <v>362</v>
      </c>
      <c r="B47" s="727" t="s">
        <v>813</v>
      </c>
      <c r="C47" s="728">
        <v>7693000</v>
      </c>
      <c r="D47" s="728">
        <v>1923250</v>
      </c>
      <c r="E47" s="728">
        <v>1511473.46</v>
      </c>
    </row>
    <row r="48" spans="1:5">
      <c r="A48" s="727" t="s">
        <v>363</v>
      </c>
      <c r="B48" s="727" t="s">
        <v>814</v>
      </c>
      <c r="C48" s="728">
        <v>345000</v>
      </c>
      <c r="D48" s="728">
        <v>86000</v>
      </c>
      <c r="E48" s="728">
        <v>53012.91</v>
      </c>
    </row>
    <row r="49" spans="1:5">
      <c r="A49" s="727" t="s">
        <v>364</v>
      </c>
      <c r="B49" s="727" t="s">
        <v>815</v>
      </c>
      <c r="C49" s="728">
        <v>784000</v>
      </c>
      <c r="D49" s="728">
        <v>220100</v>
      </c>
      <c r="E49" s="728">
        <v>153983.66</v>
      </c>
    </row>
    <row r="50" spans="1:5">
      <c r="A50" s="727" t="s">
        <v>365</v>
      </c>
      <c r="B50" s="727" t="s">
        <v>816</v>
      </c>
      <c r="C50" s="728">
        <v>9300</v>
      </c>
      <c r="D50" s="728">
        <v>9300</v>
      </c>
      <c r="E50" s="728">
        <v>2324.88</v>
      </c>
    </row>
    <row r="51" spans="1:5">
      <c r="A51" s="727" t="s">
        <v>366</v>
      </c>
      <c r="B51" s="727" t="s">
        <v>817</v>
      </c>
      <c r="C51" s="728">
        <v>1375500</v>
      </c>
      <c r="D51" s="728">
        <v>383400</v>
      </c>
      <c r="E51" s="728">
        <v>382492</v>
      </c>
    </row>
    <row r="52" spans="1:5">
      <c r="A52" s="727" t="s">
        <v>472</v>
      </c>
      <c r="B52" s="727" t="s">
        <v>818</v>
      </c>
      <c r="C52" s="728">
        <v>1510000</v>
      </c>
      <c r="D52" s="728">
        <v>0</v>
      </c>
      <c r="E52" s="728">
        <v>0</v>
      </c>
    </row>
    <row r="53" spans="1:5">
      <c r="A53" s="727" t="s">
        <v>608</v>
      </c>
      <c r="B53" s="727" t="s">
        <v>819</v>
      </c>
      <c r="C53" s="728">
        <v>1800000</v>
      </c>
      <c r="D53" s="728">
        <v>0</v>
      </c>
      <c r="E53" s="728">
        <v>0</v>
      </c>
    </row>
    <row r="54" spans="1:5">
      <c r="A54" s="727" t="s">
        <v>610</v>
      </c>
      <c r="B54" s="727" t="s">
        <v>820</v>
      </c>
      <c r="C54" s="728">
        <v>3496000</v>
      </c>
      <c r="D54" s="728">
        <v>912055.2</v>
      </c>
      <c r="E54" s="728">
        <v>475787.48</v>
      </c>
    </row>
    <row r="55" spans="1:5">
      <c r="A55" s="729" t="s">
        <v>121</v>
      </c>
      <c r="B55" s="730"/>
      <c r="C55" s="731">
        <v>563093828.5</v>
      </c>
      <c r="D55" s="731">
        <v>189488510.65000001</v>
      </c>
      <c r="E55" s="731">
        <v>122432465.12</v>
      </c>
    </row>
  </sheetData>
  <mergeCells count="3">
    <mergeCell ref="A1:F1"/>
    <mergeCell ref="A6:H6"/>
    <mergeCell ref="A7:G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26"/>
  <sheetViews>
    <sheetView showGridLines="0" topLeftCell="A67" zoomScaleNormal="100" workbookViewId="0">
      <selection activeCell="N96" sqref="N96"/>
    </sheetView>
  </sheetViews>
  <sheetFormatPr defaultRowHeight="12.75" customHeight="1" outlineLevelRow="7"/>
  <cols>
    <col min="1" max="7" width="8.28515625" style="481" customWidth="1"/>
    <col min="8" max="11" width="15.42578125" style="481" customWidth="1"/>
    <col min="12" max="256" width="9.140625" style="481"/>
    <col min="257" max="263" width="8.28515625" style="481" customWidth="1"/>
    <col min="264" max="267" width="15.42578125" style="481" customWidth="1"/>
    <col min="268" max="512" width="9.140625" style="481"/>
    <col min="513" max="519" width="8.28515625" style="481" customWidth="1"/>
    <col min="520" max="523" width="15.42578125" style="481" customWidth="1"/>
    <col min="524" max="768" width="9.140625" style="481"/>
    <col min="769" max="775" width="8.28515625" style="481" customWidth="1"/>
    <col min="776" max="779" width="15.42578125" style="481" customWidth="1"/>
    <col min="780" max="1024" width="9.140625" style="481"/>
    <col min="1025" max="1031" width="8.28515625" style="481" customWidth="1"/>
    <col min="1032" max="1035" width="15.42578125" style="481" customWidth="1"/>
    <col min="1036" max="1280" width="9.140625" style="481"/>
    <col min="1281" max="1287" width="8.28515625" style="481" customWidth="1"/>
    <col min="1288" max="1291" width="15.42578125" style="481" customWidth="1"/>
    <col min="1292" max="1536" width="9.140625" style="481"/>
    <col min="1537" max="1543" width="8.28515625" style="481" customWidth="1"/>
    <col min="1544" max="1547" width="15.42578125" style="481" customWidth="1"/>
    <col min="1548" max="1792" width="9.140625" style="481"/>
    <col min="1793" max="1799" width="8.28515625" style="481" customWidth="1"/>
    <col min="1800" max="1803" width="15.42578125" style="481" customWidth="1"/>
    <col min="1804" max="2048" width="9.140625" style="481"/>
    <col min="2049" max="2055" width="8.28515625" style="481" customWidth="1"/>
    <col min="2056" max="2059" width="15.42578125" style="481" customWidth="1"/>
    <col min="2060" max="2304" width="9.140625" style="481"/>
    <col min="2305" max="2311" width="8.28515625" style="481" customWidth="1"/>
    <col min="2312" max="2315" width="15.42578125" style="481" customWidth="1"/>
    <col min="2316" max="2560" width="9.140625" style="481"/>
    <col min="2561" max="2567" width="8.28515625" style="481" customWidth="1"/>
    <col min="2568" max="2571" width="15.42578125" style="481" customWidth="1"/>
    <col min="2572" max="2816" width="9.140625" style="481"/>
    <col min="2817" max="2823" width="8.28515625" style="481" customWidth="1"/>
    <col min="2824" max="2827" width="15.42578125" style="481" customWidth="1"/>
    <col min="2828" max="3072" width="9.140625" style="481"/>
    <col min="3073" max="3079" width="8.28515625" style="481" customWidth="1"/>
    <col min="3080" max="3083" width="15.42578125" style="481" customWidth="1"/>
    <col min="3084" max="3328" width="9.140625" style="481"/>
    <col min="3329" max="3335" width="8.28515625" style="481" customWidth="1"/>
    <col min="3336" max="3339" width="15.42578125" style="481" customWidth="1"/>
    <col min="3340" max="3584" width="9.140625" style="481"/>
    <col min="3585" max="3591" width="8.28515625" style="481" customWidth="1"/>
    <col min="3592" max="3595" width="15.42578125" style="481" customWidth="1"/>
    <col min="3596" max="3840" width="9.140625" style="481"/>
    <col min="3841" max="3847" width="8.28515625" style="481" customWidth="1"/>
    <col min="3848" max="3851" width="15.42578125" style="481" customWidth="1"/>
    <col min="3852" max="4096" width="9.140625" style="481"/>
    <col min="4097" max="4103" width="8.28515625" style="481" customWidth="1"/>
    <col min="4104" max="4107" width="15.42578125" style="481" customWidth="1"/>
    <col min="4108" max="4352" width="9.140625" style="481"/>
    <col min="4353" max="4359" width="8.28515625" style="481" customWidth="1"/>
    <col min="4360" max="4363" width="15.42578125" style="481" customWidth="1"/>
    <col min="4364" max="4608" width="9.140625" style="481"/>
    <col min="4609" max="4615" width="8.28515625" style="481" customWidth="1"/>
    <col min="4616" max="4619" width="15.42578125" style="481" customWidth="1"/>
    <col min="4620" max="4864" width="9.140625" style="481"/>
    <col min="4865" max="4871" width="8.28515625" style="481" customWidth="1"/>
    <col min="4872" max="4875" width="15.42578125" style="481" customWidth="1"/>
    <col min="4876" max="5120" width="9.140625" style="481"/>
    <col min="5121" max="5127" width="8.28515625" style="481" customWidth="1"/>
    <col min="5128" max="5131" width="15.42578125" style="481" customWidth="1"/>
    <col min="5132" max="5376" width="9.140625" style="481"/>
    <col min="5377" max="5383" width="8.28515625" style="481" customWidth="1"/>
    <col min="5384" max="5387" width="15.42578125" style="481" customWidth="1"/>
    <col min="5388" max="5632" width="9.140625" style="481"/>
    <col min="5633" max="5639" width="8.28515625" style="481" customWidth="1"/>
    <col min="5640" max="5643" width="15.42578125" style="481" customWidth="1"/>
    <col min="5644" max="5888" width="9.140625" style="481"/>
    <col min="5889" max="5895" width="8.28515625" style="481" customWidth="1"/>
    <col min="5896" max="5899" width="15.42578125" style="481" customWidth="1"/>
    <col min="5900" max="6144" width="9.140625" style="481"/>
    <col min="6145" max="6151" width="8.28515625" style="481" customWidth="1"/>
    <col min="6152" max="6155" width="15.42578125" style="481" customWidth="1"/>
    <col min="6156" max="6400" width="9.140625" style="481"/>
    <col min="6401" max="6407" width="8.28515625" style="481" customWidth="1"/>
    <col min="6408" max="6411" width="15.42578125" style="481" customWidth="1"/>
    <col min="6412" max="6656" width="9.140625" style="481"/>
    <col min="6657" max="6663" width="8.28515625" style="481" customWidth="1"/>
    <col min="6664" max="6667" width="15.42578125" style="481" customWidth="1"/>
    <col min="6668" max="6912" width="9.140625" style="481"/>
    <col min="6913" max="6919" width="8.28515625" style="481" customWidth="1"/>
    <col min="6920" max="6923" width="15.42578125" style="481" customWidth="1"/>
    <col min="6924" max="7168" width="9.140625" style="481"/>
    <col min="7169" max="7175" width="8.28515625" style="481" customWidth="1"/>
    <col min="7176" max="7179" width="15.42578125" style="481" customWidth="1"/>
    <col min="7180" max="7424" width="9.140625" style="481"/>
    <col min="7425" max="7431" width="8.28515625" style="481" customWidth="1"/>
    <col min="7432" max="7435" width="15.42578125" style="481" customWidth="1"/>
    <col min="7436" max="7680" width="9.140625" style="481"/>
    <col min="7681" max="7687" width="8.28515625" style="481" customWidth="1"/>
    <col min="7688" max="7691" width="15.42578125" style="481" customWidth="1"/>
    <col min="7692" max="7936" width="9.140625" style="481"/>
    <col min="7937" max="7943" width="8.28515625" style="481" customWidth="1"/>
    <col min="7944" max="7947" width="15.42578125" style="481" customWidth="1"/>
    <col min="7948" max="8192" width="9.140625" style="481"/>
    <col min="8193" max="8199" width="8.28515625" style="481" customWidth="1"/>
    <col min="8200" max="8203" width="15.42578125" style="481" customWidth="1"/>
    <col min="8204" max="8448" width="9.140625" style="481"/>
    <col min="8449" max="8455" width="8.28515625" style="481" customWidth="1"/>
    <col min="8456" max="8459" width="15.42578125" style="481" customWidth="1"/>
    <col min="8460" max="8704" width="9.140625" style="481"/>
    <col min="8705" max="8711" width="8.28515625" style="481" customWidth="1"/>
    <col min="8712" max="8715" width="15.42578125" style="481" customWidth="1"/>
    <col min="8716" max="8960" width="9.140625" style="481"/>
    <col min="8961" max="8967" width="8.28515625" style="481" customWidth="1"/>
    <col min="8968" max="8971" width="15.42578125" style="481" customWidth="1"/>
    <col min="8972" max="9216" width="9.140625" style="481"/>
    <col min="9217" max="9223" width="8.28515625" style="481" customWidth="1"/>
    <col min="9224" max="9227" width="15.42578125" style="481" customWidth="1"/>
    <col min="9228" max="9472" width="9.140625" style="481"/>
    <col min="9473" max="9479" width="8.28515625" style="481" customWidth="1"/>
    <col min="9480" max="9483" width="15.42578125" style="481" customWidth="1"/>
    <col min="9484" max="9728" width="9.140625" style="481"/>
    <col min="9729" max="9735" width="8.28515625" style="481" customWidth="1"/>
    <col min="9736" max="9739" width="15.42578125" style="481" customWidth="1"/>
    <col min="9740" max="9984" width="9.140625" style="481"/>
    <col min="9985" max="9991" width="8.28515625" style="481" customWidth="1"/>
    <col min="9992" max="9995" width="15.42578125" style="481" customWidth="1"/>
    <col min="9996" max="10240" width="9.140625" style="481"/>
    <col min="10241" max="10247" width="8.28515625" style="481" customWidth="1"/>
    <col min="10248" max="10251" width="15.42578125" style="481" customWidth="1"/>
    <col min="10252" max="10496" width="9.140625" style="481"/>
    <col min="10497" max="10503" width="8.28515625" style="481" customWidth="1"/>
    <col min="10504" max="10507" width="15.42578125" style="481" customWidth="1"/>
    <col min="10508" max="10752" width="9.140625" style="481"/>
    <col min="10753" max="10759" width="8.28515625" style="481" customWidth="1"/>
    <col min="10760" max="10763" width="15.42578125" style="481" customWidth="1"/>
    <col min="10764" max="11008" width="9.140625" style="481"/>
    <col min="11009" max="11015" width="8.28515625" style="481" customWidth="1"/>
    <col min="11016" max="11019" width="15.42578125" style="481" customWidth="1"/>
    <col min="11020" max="11264" width="9.140625" style="481"/>
    <col min="11265" max="11271" width="8.28515625" style="481" customWidth="1"/>
    <col min="11272" max="11275" width="15.42578125" style="481" customWidth="1"/>
    <col min="11276" max="11520" width="9.140625" style="481"/>
    <col min="11521" max="11527" width="8.28515625" style="481" customWidth="1"/>
    <col min="11528" max="11531" width="15.42578125" style="481" customWidth="1"/>
    <col min="11532" max="11776" width="9.140625" style="481"/>
    <col min="11777" max="11783" width="8.28515625" style="481" customWidth="1"/>
    <col min="11784" max="11787" width="15.42578125" style="481" customWidth="1"/>
    <col min="11788" max="12032" width="9.140625" style="481"/>
    <col min="12033" max="12039" width="8.28515625" style="481" customWidth="1"/>
    <col min="12040" max="12043" width="15.42578125" style="481" customWidth="1"/>
    <col min="12044" max="12288" width="9.140625" style="481"/>
    <col min="12289" max="12295" width="8.28515625" style="481" customWidth="1"/>
    <col min="12296" max="12299" width="15.42578125" style="481" customWidth="1"/>
    <col min="12300" max="12544" width="9.140625" style="481"/>
    <col min="12545" max="12551" width="8.28515625" style="481" customWidth="1"/>
    <col min="12552" max="12555" width="15.42578125" style="481" customWidth="1"/>
    <col min="12556" max="12800" width="9.140625" style="481"/>
    <col min="12801" max="12807" width="8.28515625" style="481" customWidth="1"/>
    <col min="12808" max="12811" width="15.42578125" style="481" customWidth="1"/>
    <col min="12812" max="13056" width="9.140625" style="481"/>
    <col min="13057" max="13063" width="8.28515625" style="481" customWidth="1"/>
    <col min="13064" max="13067" width="15.42578125" style="481" customWidth="1"/>
    <col min="13068" max="13312" width="9.140625" style="481"/>
    <col min="13313" max="13319" width="8.28515625" style="481" customWidth="1"/>
    <col min="13320" max="13323" width="15.42578125" style="481" customWidth="1"/>
    <col min="13324" max="13568" width="9.140625" style="481"/>
    <col min="13569" max="13575" width="8.28515625" style="481" customWidth="1"/>
    <col min="13576" max="13579" width="15.42578125" style="481" customWidth="1"/>
    <col min="13580" max="13824" width="9.140625" style="481"/>
    <col min="13825" max="13831" width="8.28515625" style="481" customWidth="1"/>
    <col min="13832" max="13835" width="15.42578125" style="481" customWidth="1"/>
    <col min="13836" max="14080" width="9.140625" style="481"/>
    <col min="14081" max="14087" width="8.28515625" style="481" customWidth="1"/>
    <col min="14088" max="14091" width="15.42578125" style="481" customWidth="1"/>
    <col min="14092" max="14336" width="9.140625" style="481"/>
    <col min="14337" max="14343" width="8.28515625" style="481" customWidth="1"/>
    <col min="14344" max="14347" width="15.42578125" style="481" customWidth="1"/>
    <col min="14348" max="14592" width="9.140625" style="481"/>
    <col min="14593" max="14599" width="8.28515625" style="481" customWidth="1"/>
    <col min="14600" max="14603" width="15.42578125" style="481" customWidth="1"/>
    <col min="14604" max="14848" width="9.140625" style="481"/>
    <col min="14849" max="14855" width="8.28515625" style="481" customWidth="1"/>
    <col min="14856" max="14859" width="15.42578125" style="481" customWidth="1"/>
    <col min="14860" max="15104" width="9.140625" style="481"/>
    <col min="15105" max="15111" width="8.28515625" style="481" customWidth="1"/>
    <col min="15112" max="15115" width="15.42578125" style="481" customWidth="1"/>
    <col min="15116" max="15360" width="9.140625" style="481"/>
    <col min="15361" max="15367" width="8.28515625" style="481" customWidth="1"/>
    <col min="15368" max="15371" width="15.42578125" style="481" customWidth="1"/>
    <col min="15372" max="15616" width="9.140625" style="481"/>
    <col min="15617" max="15623" width="8.28515625" style="481" customWidth="1"/>
    <col min="15624" max="15627" width="15.42578125" style="481" customWidth="1"/>
    <col min="15628" max="15872" width="9.140625" style="481"/>
    <col min="15873" max="15879" width="8.28515625" style="481" customWidth="1"/>
    <col min="15880" max="15883" width="15.42578125" style="481" customWidth="1"/>
    <col min="15884" max="16128" width="9.140625" style="481"/>
    <col min="16129" max="16135" width="8.28515625" style="481" customWidth="1"/>
    <col min="16136" max="16139" width="15.42578125" style="481" customWidth="1"/>
    <col min="16140" max="16384" width="9.140625" style="481"/>
  </cols>
  <sheetData>
    <row r="1" spans="1:11">
      <c r="A1" s="1268" t="s">
        <v>341</v>
      </c>
      <c r="B1" s="1268"/>
      <c r="C1" s="1268"/>
      <c r="D1" s="1268"/>
      <c r="E1" s="1268"/>
      <c r="F1" s="1268"/>
      <c r="G1" s="480"/>
      <c r="H1" s="480"/>
    </row>
    <row r="2" spans="1:11">
      <c r="A2" s="482" t="s">
        <v>342</v>
      </c>
      <c r="B2" s="480"/>
      <c r="C2" s="480"/>
      <c r="D2" s="480"/>
      <c r="E2" s="480"/>
      <c r="F2" s="480"/>
      <c r="G2" s="480"/>
      <c r="H2" s="480"/>
    </row>
    <row r="3" spans="1:11" ht="14.25">
      <c r="A3" s="483"/>
    </row>
    <row r="4" spans="1:11" ht="14.25">
      <c r="A4" s="483" t="s">
        <v>604</v>
      </c>
      <c r="E4" s="484"/>
      <c r="G4" s="484"/>
      <c r="H4" s="484"/>
    </row>
    <row r="5" spans="1:11">
      <c r="A5" s="480" t="s">
        <v>611</v>
      </c>
      <c r="B5" s="480"/>
      <c r="C5" s="480"/>
      <c r="D5" s="480"/>
      <c r="E5" s="480"/>
      <c r="F5" s="480"/>
      <c r="G5" s="480"/>
      <c r="H5" s="480"/>
    </row>
    <row r="6" spans="1:11">
      <c r="A6" s="1269"/>
      <c r="B6" s="1270"/>
      <c r="C6" s="1270"/>
      <c r="D6" s="1270"/>
      <c r="E6" s="1270"/>
      <c r="F6" s="1270"/>
      <c r="G6" s="1270"/>
      <c r="H6" s="1270"/>
      <c r="I6" s="485"/>
      <c r="J6" s="485"/>
    </row>
    <row r="7" spans="1:11">
      <c r="A7" s="1269" t="s">
        <v>264</v>
      </c>
      <c r="B7" s="1270"/>
      <c r="C7" s="1270"/>
      <c r="D7" s="1270"/>
      <c r="E7" s="1270"/>
      <c r="F7" s="1270"/>
      <c r="G7" s="1270"/>
    </row>
    <row r="8" spans="1:11" ht="64.150000000000006" customHeight="1">
      <c r="A8" s="1271" t="s">
        <v>605</v>
      </c>
      <c r="B8" s="1270"/>
      <c r="C8" s="1270"/>
      <c r="D8" s="1270"/>
      <c r="E8" s="1270"/>
      <c r="F8" s="1270"/>
      <c r="G8" s="1270"/>
    </row>
    <row r="9" spans="1:11">
      <c r="A9" s="1269"/>
      <c r="B9" s="1270"/>
      <c r="C9" s="1270"/>
      <c r="D9" s="1270"/>
      <c r="E9" s="1270"/>
      <c r="F9" s="1270"/>
      <c r="G9" s="1270"/>
    </row>
    <row r="10" spans="1:11">
      <c r="A10" s="486" t="s">
        <v>266</v>
      </c>
      <c r="B10" s="486"/>
      <c r="C10" s="486"/>
      <c r="D10" s="486"/>
      <c r="E10" s="486"/>
      <c r="F10" s="486"/>
      <c r="G10" s="486"/>
      <c r="H10" s="486"/>
    </row>
    <row r="11" spans="1:11" ht="21">
      <c r="A11" s="487" t="s">
        <v>123</v>
      </c>
      <c r="B11" s="487" t="s">
        <v>267</v>
      </c>
      <c r="C11" s="487" t="s">
        <v>268</v>
      </c>
      <c r="D11" s="487" t="s">
        <v>612</v>
      </c>
      <c r="E11" s="487" t="s">
        <v>613</v>
      </c>
      <c r="F11" s="487" t="s">
        <v>463</v>
      </c>
      <c r="G11" s="487" t="s">
        <v>614</v>
      </c>
      <c r="H11" s="487" t="s">
        <v>269</v>
      </c>
      <c r="I11" s="487" t="s">
        <v>464</v>
      </c>
      <c r="J11" s="487" t="s">
        <v>606</v>
      </c>
      <c r="K11" s="487" t="s">
        <v>615</v>
      </c>
    </row>
    <row r="12" spans="1:11">
      <c r="A12" s="497" t="s">
        <v>271</v>
      </c>
      <c r="B12" s="498" t="s">
        <v>465</v>
      </c>
      <c r="C12" s="498" t="s">
        <v>616</v>
      </c>
      <c r="D12" s="498"/>
      <c r="E12" s="498"/>
      <c r="F12" s="498"/>
      <c r="G12" s="498"/>
      <c r="H12" s="499">
        <v>1000000</v>
      </c>
      <c r="I12" s="499">
        <v>1000000</v>
      </c>
      <c r="J12" s="499">
        <v>1000000</v>
      </c>
      <c r="K12" s="499">
        <v>100</v>
      </c>
    </row>
    <row r="13" spans="1:11" outlineLevel="1">
      <c r="A13" s="497" t="s">
        <v>274</v>
      </c>
      <c r="B13" s="498" t="s">
        <v>465</v>
      </c>
      <c r="C13" s="498" t="s">
        <v>617</v>
      </c>
      <c r="D13" s="498"/>
      <c r="E13" s="498"/>
      <c r="F13" s="498"/>
      <c r="G13" s="498"/>
      <c r="H13" s="499">
        <v>1000000</v>
      </c>
      <c r="I13" s="499">
        <v>1000000</v>
      </c>
      <c r="J13" s="499">
        <v>1000000</v>
      </c>
      <c r="K13" s="499">
        <v>100</v>
      </c>
    </row>
    <row r="14" spans="1:11" outlineLevel="2">
      <c r="A14" s="497" t="s">
        <v>276</v>
      </c>
      <c r="B14" s="498" t="s">
        <v>465</v>
      </c>
      <c r="C14" s="498" t="s">
        <v>466</v>
      </c>
      <c r="D14" s="498"/>
      <c r="E14" s="498"/>
      <c r="F14" s="498"/>
      <c r="G14" s="498"/>
      <c r="H14" s="499">
        <v>1000000</v>
      </c>
      <c r="I14" s="499">
        <v>1000000</v>
      </c>
      <c r="J14" s="499">
        <v>1000000</v>
      </c>
      <c r="K14" s="499">
        <v>100</v>
      </c>
    </row>
    <row r="15" spans="1:11" outlineLevel="7">
      <c r="A15" s="488" t="s">
        <v>278</v>
      </c>
      <c r="B15" s="488" t="s">
        <v>465</v>
      </c>
      <c r="C15" s="488" t="s">
        <v>466</v>
      </c>
      <c r="D15" s="488" t="s">
        <v>618</v>
      </c>
      <c r="E15" s="488" t="s">
        <v>619</v>
      </c>
      <c r="F15" s="488" t="s">
        <v>467</v>
      </c>
      <c r="G15" s="488" t="s">
        <v>620</v>
      </c>
      <c r="H15" s="489">
        <v>1000000</v>
      </c>
      <c r="I15" s="489">
        <v>1000000</v>
      </c>
      <c r="J15" s="489">
        <v>1000000</v>
      </c>
      <c r="K15" s="489">
        <v>100</v>
      </c>
    </row>
    <row r="16" spans="1:11">
      <c r="A16" s="497" t="s">
        <v>280</v>
      </c>
      <c r="B16" s="498" t="s">
        <v>354</v>
      </c>
      <c r="C16" s="498" t="s">
        <v>621</v>
      </c>
      <c r="D16" s="498"/>
      <c r="E16" s="498"/>
      <c r="F16" s="498"/>
      <c r="G16" s="498"/>
      <c r="H16" s="499">
        <v>4974837.5199999996</v>
      </c>
      <c r="I16" s="499">
        <v>4974837.5199999996</v>
      </c>
      <c r="J16" s="499">
        <v>4977765.2300000004</v>
      </c>
      <c r="K16" s="499">
        <v>100</v>
      </c>
    </row>
    <row r="17" spans="1:11" outlineLevel="1">
      <c r="A17" s="497" t="s">
        <v>282</v>
      </c>
      <c r="B17" s="498" t="s">
        <v>354</v>
      </c>
      <c r="C17" s="498" t="s">
        <v>622</v>
      </c>
      <c r="D17" s="498"/>
      <c r="E17" s="498"/>
      <c r="F17" s="498"/>
      <c r="G17" s="498"/>
      <c r="H17" s="499">
        <v>4974837.5199999996</v>
      </c>
      <c r="I17" s="499">
        <v>4974837.5199999996</v>
      </c>
      <c r="J17" s="499">
        <v>4977765.2300000004</v>
      </c>
      <c r="K17" s="499">
        <v>100</v>
      </c>
    </row>
    <row r="18" spans="1:11" outlineLevel="2">
      <c r="A18" s="497" t="s">
        <v>284</v>
      </c>
      <c r="B18" s="498" t="s">
        <v>354</v>
      </c>
      <c r="C18" s="498" t="s">
        <v>355</v>
      </c>
      <c r="D18" s="498"/>
      <c r="E18" s="498"/>
      <c r="F18" s="498"/>
      <c r="G18" s="498"/>
      <c r="H18" s="499">
        <v>4974837.5199999996</v>
      </c>
      <c r="I18" s="499">
        <v>4974837.5199999996</v>
      </c>
      <c r="J18" s="499">
        <v>4977765.2300000004</v>
      </c>
      <c r="K18" s="499">
        <v>100</v>
      </c>
    </row>
    <row r="19" spans="1:11" outlineLevel="7">
      <c r="A19" s="488" t="s">
        <v>286</v>
      </c>
      <c r="B19" s="488" t="s">
        <v>354</v>
      </c>
      <c r="C19" s="488" t="s">
        <v>355</v>
      </c>
      <c r="D19" s="488" t="s">
        <v>618</v>
      </c>
      <c r="E19" s="488" t="s">
        <v>623</v>
      </c>
      <c r="F19" s="488" t="s">
        <v>467</v>
      </c>
      <c r="G19" s="488" t="s">
        <v>620</v>
      </c>
      <c r="H19" s="489">
        <v>4974837.5199999996</v>
      </c>
      <c r="I19" s="489">
        <v>4974837.5199999996</v>
      </c>
      <c r="J19" s="489">
        <v>4977765.2300000004</v>
      </c>
      <c r="K19" s="489">
        <v>100</v>
      </c>
    </row>
    <row r="20" spans="1:11">
      <c r="A20" s="497" t="s">
        <v>288</v>
      </c>
      <c r="B20" s="498" t="s">
        <v>356</v>
      </c>
      <c r="C20" s="498" t="s">
        <v>621</v>
      </c>
      <c r="D20" s="498"/>
      <c r="E20" s="498"/>
      <c r="F20" s="498"/>
      <c r="G20" s="498"/>
      <c r="H20" s="499">
        <v>44667000</v>
      </c>
      <c r="I20" s="499">
        <v>44667000</v>
      </c>
      <c r="J20" s="499">
        <v>44677000</v>
      </c>
      <c r="K20" s="499">
        <v>100</v>
      </c>
    </row>
    <row r="21" spans="1:11" outlineLevel="1">
      <c r="A21" s="497" t="s">
        <v>290</v>
      </c>
      <c r="B21" s="498" t="s">
        <v>356</v>
      </c>
      <c r="C21" s="498" t="s">
        <v>624</v>
      </c>
      <c r="D21" s="498"/>
      <c r="E21" s="498"/>
      <c r="F21" s="498"/>
      <c r="G21" s="498"/>
      <c r="H21" s="499">
        <v>44667000</v>
      </c>
      <c r="I21" s="499">
        <v>44667000</v>
      </c>
      <c r="J21" s="499">
        <v>44677000</v>
      </c>
      <c r="K21" s="499">
        <v>100</v>
      </c>
    </row>
    <row r="22" spans="1:11" outlineLevel="2">
      <c r="A22" s="497" t="s">
        <v>292</v>
      </c>
      <c r="B22" s="498" t="s">
        <v>356</v>
      </c>
      <c r="C22" s="498" t="s">
        <v>357</v>
      </c>
      <c r="D22" s="498"/>
      <c r="E22" s="498"/>
      <c r="F22" s="498"/>
      <c r="G22" s="498"/>
      <c r="H22" s="499">
        <v>44667000</v>
      </c>
      <c r="I22" s="499">
        <v>44667000</v>
      </c>
      <c r="J22" s="499">
        <v>44677000</v>
      </c>
      <c r="K22" s="499">
        <v>100</v>
      </c>
    </row>
    <row r="23" spans="1:11" outlineLevel="7">
      <c r="A23" s="488" t="s">
        <v>294</v>
      </c>
      <c r="B23" s="488" t="s">
        <v>356</v>
      </c>
      <c r="C23" s="488" t="s">
        <v>357</v>
      </c>
      <c r="D23" s="488" t="s">
        <v>618</v>
      </c>
      <c r="E23" s="488" t="s">
        <v>623</v>
      </c>
      <c r="F23" s="488" t="s">
        <v>468</v>
      </c>
      <c r="G23" s="488" t="s">
        <v>625</v>
      </c>
      <c r="H23" s="489">
        <v>44667000</v>
      </c>
      <c r="I23" s="489">
        <v>44667000</v>
      </c>
      <c r="J23" s="489">
        <v>44677000</v>
      </c>
      <c r="K23" s="489">
        <v>100</v>
      </c>
    </row>
    <row r="24" spans="1:11">
      <c r="A24" s="497" t="s">
        <v>296</v>
      </c>
      <c r="B24" s="498" t="s">
        <v>272</v>
      </c>
      <c r="C24" s="498" t="s">
        <v>621</v>
      </c>
      <c r="D24" s="498"/>
      <c r="E24" s="498"/>
      <c r="F24" s="498"/>
      <c r="G24" s="498"/>
      <c r="H24" s="499">
        <v>307956319.48000002</v>
      </c>
      <c r="I24" s="499">
        <v>329990282</v>
      </c>
      <c r="J24" s="499">
        <v>307978804.93000001</v>
      </c>
      <c r="K24" s="499">
        <v>89.76</v>
      </c>
    </row>
    <row r="25" spans="1:11" outlineLevel="1">
      <c r="A25" s="497" t="s">
        <v>298</v>
      </c>
      <c r="B25" s="498" t="s">
        <v>272</v>
      </c>
      <c r="C25" s="498" t="s">
        <v>622</v>
      </c>
      <c r="D25" s="498"/>
      <c r="E25" s="498"/>
      <c r="F25" s="498"/>
      <c r="G25" s="498"/>
      <c r="H25" s="499">
        <v>234068703.80000001</v>
      </c>
      <c r="I25" s="499">
        <v>255458325</v>
      </c>
      <c r="J25" s="499">
        <v>234091189.25</v>
      </c>
      <c r="K25" s="499">
        <v>88.88</v>
      </c>
    </row>
    <row r="26" spans="1:11" outlineLevel="2">
      <c r="A26" s="497" t="s">
        <v>300</v>
      </c>
      <c r="B26" s="498" t="s">
        <v>272</v>
      </c>
      <c r="C26" s="498" t="s">
        <v>469</v>
      </c>
      <c r="D26" s="498"/>
      <c r="E26" s="498"/>
      <c r="F26" s="498"/>
      <c r="G26" s="498"/>
      <c r="H26" s="499">
        <v>3127258.38</v>
      </c>
      <c r="I26" s="499">
        <v>3127681</v>
      </c>
      <c r="J26" s="499">
        <v>3127258.38</v>
      </c>
      <c r="K26" s="499">
        <v>90.59</v>
      </c>
    </row>
    <row r="27" spans="1:11" outlineLevel="7">
      <c r="A27" s="488" t="s">
        <v>302</v>
      </c>
      <c r="B27" s="488" t="s">
        <v>272</v>
      </c>
      <c r="C27" s="488" t="s">
        <v>469</v>
      </c>
      <c r="D27" s="488" t="s">
        <v>618</v>
      </c>
      <c r="E27" s="488" t="s">
        <v>623</v>
      </c>
      <c r="F27" s="488" t="s">
        <v>470</v>
      </c>
      <c r="G27" s="488" t="s">
        <v>626</v>
      </c>
      <c r="H27" s="489">
        <v>3127258.38</v>
      </c>
      <c r="I27" s="489">
        <v>3127681</v>
      </c>
      <c r="J27" s="489">
        <v>3127258.38</v>
      </c>
      <c r="K27" s="489">
        <v>90.59</v>
      </c>
    </row>
    <row r="28" spans="1:11" outlineLevel="2">
      <c r="A28" s="497" t="s">
        <v>304</v>
      </c>
      <c r="B28" s="498" t="s">
        <v>272</v>
      </c>
      <c r="C28" s="498" t="s">
        <v>273</v>
      </c>
      <c r="D28" s="498"/>
      <c r="E28" s="498"/>
      <c r="F28" s="498"/>
      <c r="G28" s="498"/>
      <c r="H28" s="499">
        <v>7371630.3099999996</v>
      </c>
      <c r="I28" s="499">
        <v>7659000</v>
      </c>
      <c r="J28" s="499">
        <v>7371630.3099999996</v>
      </c>
      <c r="K28" s="499">
        <v>96.19</v>
      </c>
    </row>
    <row r="29" spans="1:11" outlineLevel="7">
      <c r="A29" s="488" t="s">
        <v>306</v>
      </c>
      <c r="B29" s="488" t="s">
        <v>272</v>
      </c>
      <c r="C29" s="488" t="s">
        <v>273</v>
      </c>
      <c r="D29" s="488" t="s">
        <v>618</v>
      </c>
      <c r="E29" s="488" t="s">
        <v>623</v>
      </c>
      <c r="F29" s="488" t="s">
        <v>470</v>
      </c>
      <c r="G29" s="488" t="s">
        <v>627</v>
      </c>
      <c r="H29" s="489">
        <v>7371630.3099999996</v>
      </c>
      <c r="I29" s="489">
        <v>7659000</v>
      </c>
      <c r="J29" s="489">
        <v>7371630.3099999996</v>
      </c>
      <c r="K29" s="489">
        <v>96.19</v>
      </c>
    </row>
    <row r="30" spans="1:11" outlineLevel="2">
      <c r="A30" s="497" t="s">
        <v>308</v>
      </c>
      <c r="B30" s="498" t="s">
        <v>272</v>
      </c>
      <c r="C30" s="498" t="s">
        <v>275</v>
      </c>
      <c r="D30" s="498"/>
      <c r="E30" s="498"/>
      <c r="F30" s="498"/>
      <c r="G30" s="498"/>
      <c r="H30" s="499">
        <v>120024000</v>
      </c>
      <c r="I30" s="499">
        <v>134176000</v>
      </c>
      <c r="J30" s="499">
        <v>120024000</v>
      </c>
      <c r="K30" s="499">
        <v>84.44</v>
      </c>
    </row>
    <row r="31" spans="1:11" outlineLevel="7">
      <c r="A31" s="488" t="s">
        <v>310</v>
      </c>
      <c r="B31" s="488" t="s">
        <v>272</v>
      </c>
      <c r="C31" s="488" t="s">
        <v>275</v>
      </c>
      <c r="D31" s="488" t="s">
        <v>618</v>
      </c>
      <c r="E31" s="488" t="s">
        <v>623</v>
      </c>
      <c r="F31" s="488" t="s">
        <v>470</v>
      </c>
      <c r="G31" s="488" t="s">
        <v>628</v>
      </c>
      <c r="H31" s="489">
        <v>111680000</v>
      </c>
      <c r="I31" s="489">
        <v>125832000</v>
      </c>
      <c r="J31" s="489">
        <v>111680000</v>
      </c>
      <c r="K31" s="489">
        <v>83.93</v>
      </c>
    </row>
    <row r="32" spans="1:11" outlineLevel="7">
      <c r="A32" s="488" t="s">
        <v>312</v>
      </c>
      <c r="B32" s="488" t="s">
        <v>272</v>
      </c>
      <c r="C32" s="488" t="s">
        <v>275</v>
      </c>
      <c r="D32" s="488" t="s">
        <v>618</v>
      </c>
      <c r="E32" s="488" t="s">
        <v>623</v>
      </c>
      <c r="F32" s="488" t="s">
        <v>470</v>
      </c>
      <c r="G32" s="488" t="s">
        <v>629</v>
      </c>
      <c r="H32" s="489">
        <v>7099600</v>
      </c>
      <c r="I32" s="489">
        <v>7099600</v>
      </c>
      <c r="J32" s="489">
        <v>7099600</v>
      </c>
      <c r="K32" s="489">
        <v>91.89</v>
      </c>
    </row>
    <row r="33" spans="1:11" outlineLevel="7">
      <c r="A33" s="488" t="s">
        <v>314</v>
      </c>
      <c r="B33" s="488" t="s">
        <v>272</v>
      </c>
      <c r="C33" s="488" t="s">
        <v>275</v>
      </c>
      <c r="D33" s="488" t="s">
        <v>618</v>
      </c>
      <c r="E33" s="488" t="s">
        <v>623</v>
      </c>
      <c r="F33" s="488" t="s">
        <v>470</v>
      </c>
      <c r="G33" s="488" t="s">
        <v>630</v>
      </c>
      <c r="H33" s="489">
        <v>1244400</v>
      </c>
      <c r="I33" s="489">
        <v>1244400</v>
      </c>
      <c r="J33" s="489">
        <v>1244400</v>
      </c>
      <c r="K33" s="489">
        <v>93.51</v>
      </c>
    </row>
    <row r="34" spans="1:11" outlineLevel="2">
      <c r="A34" s="497" t="s">
        <v>316</v>
      </c>
      <c r="B34" s="498" t="s">
        <v>272</v>
      </c>
      <c r="C34" s="498" t="s">
        <v>277</v>
      </c>
      <c r="D34" s="498"/>
      <c r="E34" s="498"/>
      <c r="F34" s="498"/>
      <c r="G34" s="498"/>
      <c r="H34" s="499">
        <v>8827.49</v>
      </c>
      <c r="I34" s="499">
        <v>39000</v>
      </c>
      <c r="J34" s="499">
        <v>8827.49</v>
      </c>
      <c r="K34" s="499">
        <v>22.63</v>
      </c>
    </row>
    <row r="35" spans="1:11" outlineLevel="7">
      <c r="A35" s="488" t="s">
        <v>318</v>
      </c>
      <c r="B35" s="488" t="s">
        <v>272</v>
      </c>
      <c r="C35" s="488" t="s">
        <v>277</v>
      </c>
      <c r="D35" s="488" t="s">
        <v>618</v>
      </c>
      <c r="E35" s="488" t="s">
        <v>623</v>
      </c>
      <c r="F35" s="488" t="s">
        <v>470</v>
      </c>
      <c r="G35" s="488" t="s">
        <v>631</v>
      </c>
      <c r="H35" s="489">
        <v>8827.49</v>
      </c>
      <c r="I35" s="489">
        <v>39000</v>
      </c>
      <c r="J35" s="489">
        <v>8827.49</v>
      </c>
      <c r="K35" s="489">
        <v>22.63</v>
      </c>
    </row>
    <row r="36" spans="1:11" outlineLevel="2">
      <c r="A36" s="497" t="s">
        <v>320</v>
      </c>
      <c r="B36" s="498" t="s">
        <v>272</v>
      </c>
      <c r="C36" s="498" t="s">
        <v>279</v>
      </c>
      <c r="D36" s="498"/>
      <c r="E36" s="498"/>
      <c r="F36" s="498"/>
      <c r="G36" s="498"/>
      <c r="H36" s="499">
        <v>3217358.62</v>
      </c>
      <c r="I36" s="499">
        <v>3880000</v>
      </c>
      <c r="J36" s="499">
        <v>3217358.62</v>
      </c>
      <c r="K36" s="499">
        <v>82.92</v>
      </c>
    </row>
    <row r="37" spans="1:11" outlineLevel="7">
      <c r="A37" s="488" t="s">
        <v>322</v>
      </c>
      <c r="B37" s="488" t="s">
        <v>272</v>
      </c>
      <c r="C37" s="488" t="s">
        <v>279</v>
      </c>
      <c r="D37" s="488" t="s">
        <v>618</v>
      </c>
      <c r="E37" s="488" t="s">
        <v>623</v>
      </c>
      <c r="F37" s="488" t="s">
        <v>468</v>
      </c>
      <c r="G37" s="488" t="s">
        <v>632</v>
      </c>
      <c r="H37" s="489">
        <v>3217358.62</v>
      </c>
      <c r="I37" s="489">
        <v>3880000</v>
      </c>
      <c r="J37" s="489">
        <v>3217358.62</v>
      </c>
      <c r="K37" s="489">
        <v>82.92</v>
      </c>
    </row>
    <row r="38" spans="1:11" outlineLevel="2">
      <c r="A38" s="497" t="s">
        <v>324</v>
      </c>
      <c r="B38" s="498" t="s">
        <v>272</v>
      </c>
      <c r="C38" s="498" t="s">
        <v>281</v>
      </c>
      <c r="D38" s="498"/>
      <c r="E38" s="498"/>
      <c r="F38" s="498"/>
      <c r="G38" s="498"/>
      <c r="H38" s="499">
        <v>170033</v>
      </c>
      <c r="I38" s="499">
        <v>192000</v>
      </c>
      <c r="J38" s="499">
        <v>170033</v>
      </c>
      <c r="K38" s="499">
        <v>88.56</v>
      </c>
    </row>
    <row r="39" spans="1:11" outlineLevel="7">
      <c r="A39" s="488" t="s">
        <v>326</v>
      </c>
      <c r="B39" s="488" t="s">
        <v>272</v>
      </c>
      <c r="C39" s="488" t="s">
        <v>281</v>
      </c>
      <c r="D39" s="488" t="s">
        <v>618</v>
      </c>
      <c r="E39" s="488" t="s">
        <v>623</v>
      </c>
      <c r="F39" s="488" t="s">
        <v>468</v>
      </c>
      <c r="G39" s="488" t="s">
        <v>633</v>
      </c>
      <c r="H39" s="489">
        <v>170033</v>
      </c>
      <c r="I39" s="489">
        <v>192000</v>
      </c>
      <c r="J39" s="489">
        <v>170033</v>
      </c>
      <c r="K39" s="489">
        <v>88.56</v>
      </c>
    </row>
    <row r="40" spans="1:11" outlineLevel="2">
      <c r="A40" s="497" t="s">
        <v>328</v>
      </c>
      <c r="B40" s="498" t="s">
        <v>272</v>
      </c>
      <c r="C40" s="498" t="s">
        <v>283</v>
      </c>
      <c r="D40" s="498"/>
      <c r="E40" s="498"/>
      <c r="F40" s="498"/>
      <c r="G40" s="498"/>
      <c r="H40" s="499">
        <v>129432</v>
      </c>
      <c r="I40" s="499">
        <v>142000</v>
      </c>
      <c r="J40" s="499">
        <v>129432</v>
      </c>
      <c r="K40" s="499">
        <v>91.15</v>
      </c>
    </row>
    <row r="41" spans="1:11" outlineLevel="7">
      <c r="A41" s="488" t="s">
        <v>331</v>
      </c>
      <c r="B41" s="488" t="s">
        <v>272</v>
      </c>
      <c r="C41" s="488" t="s">
        <v>283</v>
      </c>
      <c r="D41" s="488" t="s">
        <v>618</v>
      </c>
      <c r="E41" s="488" t="s">
        <v>623</v>
      </c>
      <c r="F41" s="488" t="s">
        <v>468</v>
      </c>
      <c r="G41" s="488" t="s">
        <v>634</v>
      </c>
      <c r="H41" s="489">
        <v>129432</v>
      </c>
      <c r="I41" s="489">
        <v>142000</v>
      </c>
      <c r="J41" s="489">
        <v>129432</v>
      </c>
      <c r="K41" s="489">
        <v>91.15</v>
      </c>
    </row>
    <row r="42" spans="1:11" outlineLevel="2">
      <c r="A42" s="497" t="s">
        <v>333</v>
      </c>
      <c r="B42" s="498" t="s">
        <v>272</v>
      </c>
      <c r="C42" s="498" t="s">
        <v>285</v>
      </c>
      <c r="D42" s="498"/>
      <c r="E42" s="498"/>
      <c r="F42" s="498"/>
      <c r="G42" s="498"/>
      <c r="H42" s="499">
        <v>2500000</v>
      </c>
      <c r="I42" s="499">
        <v>2500000</v>
      </c>
      <c r="J42" s="499">
        <v>2500000</v>
      </c>
      <c r="K42" s="499">
        <v>100</v>
      </c>
    </row>
    <row r="43" spans="1:11" outlineLevel="7">
      <c r="A43" s="488" t="s">
        <v>335</v>
      </c>
      <c r="B43" s="488" t="s">
        <v>272</v>
      </c>
      <c r="C43" s="488" t="s">
        <v>285</v>
      </c>
      <c r="D43" s="488" t="s">
        <v>618</v>
      </c>
      <c r="E43" s="488" t="s">
        <v>623</v>
      </c>
      <c r="F43" s="488" t="s">
        <v>468</v>
      </c>
      <c r="G43" s="488" t="s">
        <v>635</v>
      </c>
      <c r="H43" s="489">
        <v>2500000</v>
      </c>
      <c r="I43" s="489">
        <v>2500000</v>
      </c>
      <c r="J43" s="489">
        <v>2500000</v>
      </c>
      <c r="K43" s="489">
        <v>100</v>
      </c>
    </row>
    <row r="44" spans="1:11" outlineLevel="2">
      <c r="A44" s="497" t="s">
        <v>337</v>
      </c>
      <c r="B44" s="498" t="s">
        <v>272</v>
      </c>
      <c r="C44" s="498" t="s">
        <v>287</v>
      </c>
      <c r="D44" s="498"/>
      <c r="E44" s="498"/>
      <c r="F44" s="498"/>
      <c r="G44" s="498"/>
      <c r="H44" s="499">
        <v>324685</v>
      </c>
      <c r="I44" s="499">
        <v>325000</v>
      </c>
      <c r="J44" s="499">
        <v>347089</v>
      </c>
      <c r="K44" s="499">
        <v>99.9</v>
      </c>
    </row>
    <row r="45" spans="1:11" outlineLevel="7">
      <c r="A45" s="488" t="s">
        <v>339</v>
      </c>
      <c r="B45" s="488" t="s">
        <v>272</v>
      </c>
      <c r="C45" s="488" t="s">
        <v>287</v>
      </c>
      <c r="D45" s="488" t="s">
        <v>618</v>
      </c>
      <c r="E45" s="488" t="s">
        <v>623</v>
      </c>
      <c r="F45" s="488" t="s">
        <v>468</v>
      </c>
      <c r="G45" s="488" t="s">
        <v>636</v>
      </c>
      <c r="H45" s="489">
        <v>324685</v>
      </c>
      <c r="I45" s="489">
        <v>325000</v>
      </c>
      <c r="J45" s="489">
        <v>347089</v>
      </c>
      <c r="K45" s="489">
        <v>99.9</v>
      </c>
    </row>
    <row r="46" spans="1:11" outlineLevel="2">
      <c r="A46" s="497" t="s">
        <v>358</v>
      </c>
      <c r="B46" s="498" t="s">
        <v>272</v>
      </c>
      <c r="C46" s="498" t="s">
        <v>289</v>
      </c>
      <c r="D46" s="498"/>
      <c r="E46" s="498"/>
      <c r="F46" s="498"/>
      <c r="G46" s="498"/>
      <c r="H46" s="499">
        <v>229114</v>
      </c>
      <c r="I46" s="499">
        <v>231000</v>
      </c>
      <c r="J46" s="499">
        <v>229195.45</v>
      </c>
      <c r="K46" s="499">
        <v>99.18</v>
      </c>
    </row>
    <row r="47" spans="1:11" outlineLevel="7">
      <c r="A47" s="488" t="s">
        <v>359</v>
      </c>
      <c r="B47" s="488" t="s">
        <v>272</v>
      </c>
      <c r="C47" s="488" t="s">
        <v>289</v>
      </c>
      <c r="D47" s="488" t="s">
        <v>618</v>
      </c>
      <c r="E47" s="488" t="s">
        <v>623</v>
      </c>
      <c r="F47" s="488" t="s">
        <v>468</v>
      </c>
      <c r="G47" s="488" t="s">
        <v>637</v>
      </c>
      <c r="H47" s="489">
        <v>229114</v>
      </c>
      <c r="I47" s="489">
        <v>231000</v>
      </c>
      <c r="J47" s="489">
        <v>229195.45</v>
      </c>
      <c r="K47" s="489">
        <v>99.18</v>
      </c>
    </row>
    <row r="48" spans="1:11" outlineLevel="2">
      <c r="A48" s="497" t="s">
        <v>360</v>
      </c>
      <c r="B48" s="498" t="s">
        <v>272</v>
      </c>
      <c r="C48" s="498" t="s">
        <v>291</v>
      </c>
      <c r="D48" s="498"/>
      <c r="E48" s="498"/>
      <c r="F48" s="498"/>
      <c r="G48" s="498"/>
      <c r="H48" s="499">
        <v>233951</v>
      </c>
      <c r="I48" s="499">
        <v>241000</v>
      </c>
      <c r="J48" s="499">
        <v>233951</v>
      </c>
      <c r="K48" s="499">
        <v>97.08</v>
      </c>
    </row>
    <row r="49" spans="1:11" outlineLevel="7">
      <c r="A49" s="488" t="s">
        <v>361</v>
      </c>
      <c r="B49" s="488" t="s">
        <v>272</v>
      </c>
      <c r="C49" s="488" t="s">
        <v>291</v>
      </c>
      <c r="D49" s="488" t="s">
        <v>618</v>
      </c>
      <c r="E49" s="488" t="s">
        <v>623</v>
      </c>
      <c r="F49" s="488" t="s">
        <v>468</v>
      </c>
      <c r="G49" s="488" t="s">
        <v>638</v>
      </c>
      <c r="H49" s="489">
        <v>233951</v>
      </c>
      <c r="I49" s="489">
        <v>241000</v>
      </c>
      <c r="J49" s="489">
        <v>233951</v>
      </c>
      <c r="K49" s="489">
        <v>97.08</v>
      </c>
    </row>
    <row r="50" spans="1:11" outlineLevel="2">
      <c r="A50" s="497" t="s">
        <v>362</v>
      </c>
      <c r="B50" s="498" t="s">
        <v>272</v>
      </c>
      <c r="C50" s="498" t="s">
        <v>293</v>
      </c>
      <c r="D50" s="498"/>
      <c r="E50" s="498"/>
      <c r="F50" s="498"/>
      <c r="G50" s="498"/>
      <c r="H50" s="499">
        <v>70644</v>
      </c>
      <c r="I50" s="499">
        <v>70644</v>
      </c>
      <c r="J50" s="499">
        <v>70644</v>
      </c>
      <c r="K50" s="499">
        <v>100</v>
      </c>
    </row>
    <row r="51" spans="1:11" outlineLevel="7">
      <c r="A51" s="488" t="s">
        <v>363</v>
      </c>
      <c r="B51" s="488" t="s">
        <v>272</v>
      </c>
      <c r="C51" s="488" t="s">
        <v>293</v>
      </c>
      <c r="D51" s="488" t="s">
        <v>618</v>
      </c>
      <c r="E51" s="488" t="s">
        <v>623</v>
      </c>
      <c r="F51" s="488" t="s">
        <v>468</v>
      </c>
      <c r="G51" s="488" t="s">
        <v>639</v>
      </c>
      <c r="H51" s="489">
        <v>70644</v>
      </c>
      <c r="I51" s="489">
        <v>70644</v>
      </c>
      <c r="J51" s="489">
        <v>70644</v>
      </c>
      <c r="K51" s="489">
        <v>100</v>
      </c>
    </row>
    <row r="52" spans="1:11" outlineLevel="2">
      <c r="A52" s="497" t="s">
        <v>364</v>
      </c>
      <c r="B52" s="498" t="s">
        <v>272</v>
      </c>
      <c r="C52" s="498" t="s">
        <v>295</v>
      </c>
      <c r="D52" s="498"/>
      <c r="E52" s="498"/>
      <c r="F52" s="498"/>
      <c r="G52" s="498"/>
      <c r="H52" s="499">
        <v>35001350</v>
      </c>
      <c r="I52" s="499">
        <v>35137000</v>
      </c>
      <c r="J52" s="499">
        <v>35001350</v>
      </c>
      <c r="K52" s="499">
        <v>99.61</v>
      </c>
    </row>
    <row r="53" spans="1:11" outlineLevel="7">
      <c r="A53" s="488" t="s">
        <v>365</v>
      </c>
      <c r="B53" s="488" t="s">
        <v>272</v>
      </c>
      <c r="C53" s="488" t="s">
        <v>295</v>
      </c>
      <c r="D53" s="488" t="s">
        <v>618</v>
      </c>
      <c r="E53" s="488" t="s">
        <v>623</v>
      </c>
      <c r="F53" s="488" t="s">
        <v>468</v>
      </c>
      <c r="G53" s="488" t="s">
        <v>640</v>
      </c>
      <c r="H53" s="489">
        <v>35001350</v>
      </c>
      <c r="I53" s="489">
        <v>35137000</v>
      </c>
      <c r="J53" s="489">
        <v>35001350</v>
      </c>
      <c r="K53" s="489">
        <v>99.61</v>
      </c>
    </row>
    <row r="54" spans="1:11" outlineLevel="2">
      <c r="A54" s="497" t="s">
        <v>366</v>
      </c>
      <c r="B54" s="498" t="s">
        <v>272</v>
      </c>
      <c r="C54" s="498" t="s">
        <v>297</v>
      </c>
      <c r="D54" s="498"/>
      <c r="E54" s="498"/>
      <c r="F54" s="498"/>
      <c r="G54" s="498"/>
      <c r="H54" s="499">
        <v>8986</v>
      </c>
      <c r="I54" s="499">
        <v>9000</v>
      </c>
      <c r="J54" s="499">
        <v>8986</v>
      </c>
      <c r="K54" s="499">
        <v>99.84</v>
      </c>
    </row>
    <row r="55" spans="1:11" outlineLevel="7">
      <c r="A55" s="488" t="s">
        <v>472</v>
      </c>
      <c r="B55" s="488" t="s">
        <v>272</v>
      </c>
      <c r="C55" s="488" t="s">
        <v>297</v>
      </c>
      <c r="D55" s="488" t="s">
        <v>618</v>
      </c>
      <c r="E55" s="488" t="s">
        <v>623</v>
      </c>
      <c r="F55" s="488" t="s">
        <v>468</v>
      </c>
      <c r="G55" s="488" t="s">
        <v>641</v>
      </c>
      <c r="H55" s="489">
        <v>8986</v>
      </c>
      <c r="I55" s="489">
        <v>9000</v>
      </c>
      <c r="J55" s="489">
        <v>8986</v>
      </c>
      <c r="K55" s="489">
        <v>99.84</v>
      </c>
    </row>
    <row r="56" spans="1:11" outlineLevel="2">
      <c r="A56" s="497" t="s">
        <v>608</v>
      </c>
      <c r="B56" s="498" t="s">
        <v>272</v>
      </c>
      <c r="C56" s="498" t="s">
        <v>299</v>
      </c>
      <c r="D56" s="498"/>
      <c r="E56" s="498"/>
      <c r="F56" s="498"/>
      <c r="G56" s="498"/>
      <c r="H56" s="499">
        <v>985223</v>
      </c>
      <c r="I56" s="499">
        <v>995000</v>
      </c>
      <c r="J56" s="499">
        <v>985223</v>
      </c>
      <c r="K56" s="499">
        <v>99.02</v>
      </c>
    </row>
    <row r="57" spans="1:11" outlineLevel="7">
      <c r="A57" s="488" t="s">
        <v>610</v>
      </c>
      <c r="B57" s="488" t="s">
        <v>272</v>
      </c>
      <c r="C57" s="488" t="s">
        <v>299</v>
      </c>
      <c r="D57" s="488" t="s">
        <v>618</v>
      </c>
      <c r="E57" s="488" t="s">
        <v>623</v>
      </c>
      <c r="F57" s="488" t="s">
        <v>468</v>
      </c>
      <c r="G57" s="488" t="s">
        <v>642</v>
      </c>
      <c r="H57" s="489">
        <v>985223</v>
      </c>
      <c r="I57" s="489">
        <v>995000</v>
      </c>
      <c r="J57" s="489">
        <v>985223</v>
      </c>
      <c r="K57" s="489">
        <v>99.02</v>
      </c>
    </row>
    <row r="58" spans="1:11" outlineLevel="2">
      <c r="A58" s="497" t="s">
        <v>643</v>
      </c>
      <c r="B58" s="498" t="s">
        <v>272</v>
      </c>
      <c r="C58" s="498" t="s">
        <v>303</v>
      </c>
      <c r="D58" s="498"/>
      <c r="E58" s="498"/>
      <c r="F58" s="498"/>
      <c r="G58" s="498"/>
      <c r="H58" s="499">
        <v>10687724</v>
      </c>
      <c r="I58" s="499">
        <v>10688000</v>
      </c>
      <c r="J58" s="499">
        <v>10687724</v>
      </c>
      <c r="K58" s="499">
        <v>100</v>
      </c>
    </row>
    <row r="59" spans="1:11" outlineLevel="7">
      <c r="A59" s="488" t="s">
        <v>644</v>
      </c>
      <c r="B59" s="488" t="s">
        <v>272</v>
      </c>
      <c r="C59" s="488" t="s">
        <v>303</v>
      </c>
      <c r="D59" s="488" t="s">
        <v>618</v>
      </c>
      <c r="E59" s="488" t="s">
        <v>623</v>
      </c>
      <c r="F59" s="488" t="s">
        <v>468</v>
      </c>
      <c r="G59" s="488" t="s">
        <v>645</v>
      </c>
      <c r="H59" s="489">
        <v>10687724</v>
      </c>
      <c r="I59" s="489">
        <v>10688000</v>
      </c>
      <c r="J59" s="489">
        <v>10687724</v>
      </c>
      <c r="K59" s="489">
        <v>100</v>
      </c>
    </row>
    <row r="60" spans="1:11" outlineLevel="2">
      <c r="A60" s="497" t="s">
        <v>646</v>
      </c>
      <c r="B60" s="498" t="s">
        <v>272</v>
      </c>
      <c r="C60" s="498" t="s">
        <v>305</v>
      </c>
      <c r="D60" s="498"/>
      <c r="E60" s="498"/>
      <c r="F60" s="498"/>
      <c r="G60" s="498"/>
      <c r="H60" s="499">
        <v>32579900</v>
      </c>
      <c r="I60" s="499">
        <v>36200000</v>
      </c>
      <c r="J60" s="499">
        <v>32579900</v>
      </c>
      <c r="K60" s="499">
        <v>90</v>
      </c>
    </row>
    <row r="61" spans="1:11" outlineLevel="7">
      <c r="A61" s="488" t="s">
        <v>647</v>
      </c>
      <c r="B61" s="488" t="s">
        <v>272</v>
      </c>
      <c r="C61" s="488" t="s">
        <v>305</v>
      </c>
      <c r="D61" s="488" t="s">
        <v>618</v>
      </c>
      <c r="E61" s="488" t="s">
        <v>623</v>
      </c>
      <c r="F61" s="488" t="s">
        <v>468</v>
      </c>
      <c r="G61" s="488" t="s">
        <v>648</v>
      </c>
      <c r="H61" s="489">
        <v>32579900</v>
      </c>
      <c r="I61" s="489">
        <v>36200000</v>
      </c>
      <c r="J61" s="489">
        <v>32579900</v>
      </c>
      <c r="K61" s="489">
        <v>90</v>
      </c>
    </row>
    <row r="62" spans="1:11" outlineLevel="2">
      <c r="A62" s="497" t="s">
        <v>649</v>
      </c>
      <c r="B62" s="498" t="s">
        <v>272</v>
      </c>
      <c r="C62" s="498" t="s">
        <v>307</v>
      </c>
      <c r="D62" s="498"/>
      <c r="E62" s="498"/>
      <c r="F62" s="498"/>
      <c r="G62" s="498"/>
      <c r="H62" s="499">
        <v>1962500</v>
      </c>
      <c r="I62" s="499">
        <v>2272000</v>
      </c>
      <c r="J62" s="499">
        <v>1962500</v>
      </c>
      <c r="K62" s="499">
        <v>86.38</v>
      </c>
    </row>
    <row r="63" spans="1:11" outlineLevel="7">
      <c r="A63" s="488" t="s">
        <v>650</v>
      </c>
      <c r="B63" s="488" t="s">
        <v>272</v>
      </c>
      <c r="C63" s="488" t="s">
        <v>307</v>
      </c>
      <c r="D63" s="488" t="s">
        <v>618</v>
      </c>
      <c r="E63" s="488" t="s">
        <v>623</v>
      </c>
      <c r="F63" s="488" t="s">
        <v>468</v>
      </c>
      <c r="G63" s="488" t="s">
        <v>651</v>
      </c>
      <c r="H63" s="489">
        <v>1962500</v>
      </c>
      <c r="I63" s="489">
        <v>2272000</v>
      </c>
      <c r="J63" s="489">
        <v>1962500</v>
      </c>
      <c r="K63" s="489">
        <v>86.38</v>
      </c>
    </row>
    <row r="64" spans="1:11" outlineLevel="2">
      <c r="A64" s="497" t="s">
        <v>652</v>
      </c>
      <c r="B64" s="498" t="s">
        <v>272</v>
      </c>
      <c r="C64" s="498" t="s">
        <v>309</v>
      </c>
      <c r="D64" s="498"/>
      <c r="E64" s="498"/>
      <c r="F64" s="498"/>
      <c r="G64" s="498"/>
      <c r="H64" s="499">
        <v>9002100</v>
      </c>
      <c r="I64" s="499">
        <v>9941000</v>
      </c>
      <c r="J64" s="499">
        <v>9002100</v>
      </c>
      <c r="K64" s="499">
        <v>90.56</v>
      </c>
    </row>
    <row r="65" spans="1:11" outlineLevel="7">
      <c r="A65" s="488" t="s">
        <v>653</v>
      </c>
      <c r="B65" s="488" t="s">
        <v>272</v>
      </c>
      <c r="C65" s="488" t="s">
        <v>309</v>
      </c>
      <c r="D65" s="488" t="s">
        <v>618</v>
      </c>
      <c r="E65" s="488" t="s">
        <v>623</v>
      </c>
      <c r="F65" s="488" t="s">
        <v>468</v>
      </c>
      <c r="G65" s="488" t="s">
        <v>654</v>
      </c>
      <c r="H65" s="489">
        <v>9002100</v>
      </c>
      <c r="I65" s="489">
        <v>9941000</v>
      </c>
      <c r="J65" s="489">
        <v>9002100</v>
      </c>
      <c r="K65" s="489">
        <v>90.56</v>
      </c>
    </row>
    <row r="66" spans="1:11" outlineLevel="2">
      <c r="A66" s="497" t="s">
        <v>655</v>
      </c>
      <c r="B66" s="498" t="s">
        <v>272</v>
      </c>
      <c r="C66" s="498" t="s">
        <v>311</v>
      </c>
      <c r="D66" s="498"/>
      <c r="E66" s="498"/>
      <c r="F66" s="498"/>
      <c r="G66" s="498"/>
      <c r="H66" s="499">
        <v>5904300</v>
      </c>
      <c r="I66" s="499">
        <v>7044000</v>
      </c>
      <c r="J66" s="499">
        <v>5904300</v>
      </c>
      <c r="K66" s="499">
        <v>83.82</v>
      </c>
    </row>
    <row r="67" spans="1:11" outlineLevel="7">
      <c r="A67" s="488" t="s">
        <v>656</v>
      </c>
      <c r="B67" s="488" t="s">
        <v>272</v>
      </c>
      <c r="C67" s="488" t="s">
        <v>311</v>
      </c>
      <c r="D67" s="488" t="s">
        <v>618</v>
      </c>
      <c r="E67" s="488" t="s">
        <v>623</v>
      </c>
      <c r="F67" s="488" t="s">
        <v>468</v>
      </c>
      <c r="G67" s="488" t="s">
        <v>657</v>
      </c>
      <c r="H67" s="489">
        <v>5904300</v>
      </c>
      <c r="I67" s="489">
        <v>7044000</v>
      </c>
      <c r="J67" s="489">
        <v>5904300</v>
      </c>
      <c r="K67" s="489">
        <v>83.82</v>
      </c>
    </row>
    <row r="68" spans="1:11" outlineLevel="2">
      <c r="A68" s="497" t="s">
        <v>658</v>
      </c>
      <c r="B68" s="498" t="s">
        <v>272</v>
      </c>
      <c r="C68" s="498" t="s">
        <v>313</v>
      </c>
      <c r="D68" s="498"/>
      <c r="E68" s="498"/>
      <c r="F68" s="498"/>
      <c r="G68" s="498"/>
      <c r="H68" s="499">
        <v>529687</v>
      </c>
      <c r="I68" s="499">
        <v>589000</v>
      </c>
      <c r="J68" s="499">
        <v>529687</v>
      </c>
      <c r="K68" s="499">
        <v>89.93</v>
      </c>
    </row>
    <row r="69" spans="1:11" outlineLevel="7">
      <c r="A69" s="488" t="s">
        <v>659</v>
      </c>
      <c r="B69" s="488" t="s">
        <v>272</v>
      </c>
      <c r="C69" s="488" t="s">
        <v>313</v>
      </c>
      <c r="D69" s="488" t="s">
        <v>618</v>
      </c>
      <c r="E69" s="488" t="s">
        <v>623</v>
      </c>
      <c r="F69" s="488" t="s">
        <v>468</v>
      </c>
      <c r="G69" s="488" t="s">
        <v>660</v>
      </c>
      <c r="H69" s="489">
        <v>529687</v>
      </c>
      <c r="I69" s="489">
        <v>589000</v>
      </c>
      <c r="J69" s="489">
        <v>529687</v>
      </c>
      <c r="K69" s="489">
        <v>89.93</v>
      </c>
    </row>
    <row r="70" spans="1:11" outlineLevel="1">
      <c r="A70" s="497" t="s">
        <v>661</v>
      </c>
      <c r="B70" s="498" t="s">
        <v>272</v>
      </c>
      <c r="C70" s="498" t="s">
        <v>662</v>
      </c>
      <c r="D70" s="498"/>
      <c r="E70" s="498"/>
      <c r="F70" s="498"/>
      <c r="G70" s="498"/>
      <c r="H70" s="499">
        <v>73887615.680000007</v>
      </c>
      <c r="I70" s="499">
        <v>74531957</v>
      </c>
      <c r="J70" s="499">
        <v>73887615.680000007</v>
      </c>
      <c r="K70" s="499">
        <v>92.78</v>
      </c>
    </row>
    <row r="71" spans="1:11" outlineLevel="2">
      <c r="A71" s="497" t="s">
        <v>663</v>
      </c>
      <c r="B71" s="498" t="s">
        <v>272</v>
      </c>
      <c r="C71" s="498" t="s">
        <v>315</v>
      </c>
      <c r="D71" s="498"/>
      <c r="E71" s="498"/>
      <c r="F71" s="498"/>
      <c r="G71" s="498"/>
      <c r="H71" s="499">
        <v>43390270</v>
      </c>
      <c r="I71" s="499">
        <v>43390270</v>
      </c>
      <c r="J71" s="499">
        <v>43390270</v>
      </c>
      <c r="K71" s="499">
        <v>90.39</v>
      </c>
    </row>
    <row r="72" spans="1:11" outlineLevel="7">
      <c r="A72" s="488" t="s">
        <v>664</v>
      </c>
      <c r="B72" s="488" t="s">
        <v>272</v>
      </c>
      <c r="C72" s="488" t="s">
        <v>315</v>
      </c>
      <c r="D72" s="488" t="s">
        <v>618</v>
      </c>
      <c r="E72" s="488" t="s">
        <v>623</v>
      </c>
      <c r="F72" s="488" t="s">
        <v>470</v>
      </c>
      <c r="G72" s="488" t="s">
        <v>665</v>
      </c>
      <c r="H72" s="489">
        <v>43390270</v>
      </c>
      <c r="I72" s="489">
        <v>43390270</v>
      </c>
      <c r="J72" s="489">
        <v>43390270</v>
      </c>
      <c r="K72" s="489">
        <v>90.39</v>
      </c>
    </row>
    <row r="73" spans="1:11" outlineLevel="2">
      <c r="A73" s="497" t="s">
        <v>666</v>
      </c>
      <c r="B73" s="498" t="s">
        <v>272</v>
      </c>
      <c r="C73" s="498" t="s">
        <v>317</v>
      </c>
      <c r="D73" s="498"/>
      <c r="E73" s="498"/>
      <c r="F73" s="498"/>
      <c r="G73" s="498"/>
      <c r="H73" s="499">
        <v>5062686.68</v>
      </c>
      <c r="I73" s="499">
        <v>5062687</v>
      </c>
      <c r="J73" s="499">
        <v>5062686.68</v>
      </c>
      <c r="K73" s="499">
        <v>88.83</v>
      </c>
    </row>
    <row r="74" spans="1:11" outlineLevel="7">
      <c r="A74" s="488" t="s">
        <v>667</v>
      </c>
      <c r="B74" s="488" t="s">
        <v>272</v>
      </c>
      <c r="C74" s="488" t="s">
        <v>317</v>
      </c>
      <c r="D74" s="488" t="s">
        <v>618</v>
      </c>
      <c r="E74" s="488" t="s">
        <v>623</v>
      </c>
      <c r="F74" s="488" t="s">
        <v>470</v>
      </c>
      <c r="G74" s="488" t="s">
        <v>668</v>
      </c>
      <c r="H74" s="489">
        <v>5062686.68</v>
      </c>
      <c r="I74" s="489">
        <v>5062687</v>
      </c>
      <c r="J74" s="489">
        <v>5062686.68</v>
      </c>
      <c r="K74" s="489">
        <v>88.83</v>
      </c>
    </row>
    <row r="75" spans="1:11" outlineLevel="2">
      <c r="A75" s="497" t="s">
        <v>669</v>
      </c>
      <c r="B75" s="498" t="s">
        <v>272</v>
      </c>
      <c r="C75" s="498" t="s">
        <v>319</v>
      </c>
      <c r="D75" s="498"/>
      <c r="E75" s="498"/>
      <c r="F75" s="498"/>
      <c r="G75" s="498"/>
      <c r="H75" s="499">
        <v>25332809</v>
      </c>
      <c r="I75" s="499">
        <v>25818000</v>
      </c>
      <c r="J75" s="499">
        <v>25332809</v>
      </c>
      <c r="K75" s="499">
        <v>98.12</v>
      </c>
    </row>
    <row r="76" spans="1:11" outlineLevel="7">
      <c r="A76" s="488" t="s">
        <v>670</v>
      </c>
      <c r="B76" s="488" t="s">
        <v>272</v>
      </c>
      <c r="C76" s="488" t="s">
        <v>319</v>
      </c>
      <c r="D76" s="488" t="s">
        <v>618</v>
      </c>
      <c r="E76" s="488" t="s">
        <v>623</v>
      </c>
      <c r="F76" s="488" t="s">
        <v>468</v>
      </c>
      <c r="G76" s="488" t="s">
        <v>671</v>
      </c>
      <c r="H76" s="489">
        <v>25332809</v>
      </c>
      <c r="I76" s="489">
        <v>25818000</v>
      </c>
      <c r="J76" s="489">
        <v>25332809</v>
      </c>
      <c r="K76" s="489">
        <v>98.12</v>
      </c>
    </row>
    <row r="77" spans="1:11" outlineLevel="2">
      <c r="A77" s="497" t="s">
        <v>672</v>
      </c>
      <c r="B77" s="498" t="s">
        <v>272</v>
      </c>
      <c r="C77" s="498" t="s">
        <v>321</v>
      </c>
      <c r="D77" s="498"/>
      <c r="E77" s="498"/>
      <c r="F77" s="498"/>
      <c r="G77" s="498"/>
      <c r="H77" s="499">
        <v>101850</v>
      </c>
      <c r="I77" s="499">
        <v>261000</v>
      </c>
      <c r="J77" s="499">
        <v>101850</v>
      </c>
      <c r="K77" s="499">
        <v>39.020000000000003</v>
      </c>
    </row>
    <row r="78" spans="1:11" outlineLevel="7">
      <c r="A78" s="488" t="s">
        <v>673</v>
      </c>
      <c r="B78" s="488" t="s">
        <v>272</v>
      </c>
      <c r="C78" s="488" t="s">
        <v>321</v>
      </c>
      <c r="D78" s="488" t="s">
        <v>618</v>
      </c>
      <c r="E78" s="488" t="s">
        <v>623</v>
      </c>
      <c r="F78" s="488" t="s">
        <v>468</v>
      </c>
      <c r="G78" s="488" t="s">
        <v>674</v>
      </c>
      <c r="H78" s="489">
        <v>101850</v>
      </c>
      <c r="I78" s="489">
        <v>261000</v>
      </c>
      <c r="J78" s="489">
        <v>101850</v>
      </c>
      <c r="K78" s="489">
        <v>39.020000000000003</v>
      </c>
    </row>
    <row r="79" spans="1:11">
      <c r="A79" s="497" t="s">
        <v>675</v>
      </c>
      <c r="B79" s="498" t="s">
        <v>272</v>
      </c>
      <c r="C79" s="498" t="s">
        <v>616</v>
      </c>
      <c r="D79" s="498"/>
      <c r="E79" s="498"/>
      <c r="F79" s="498"/>
      <c r="G79" s="498"/>
      <c r="H79" s="499">
        <v>992200</v>
      </c>
      <c r="I79" s="499">
        <v>1138800</v>
      </c>
      <c r="J79" s="499">
        <v>992200</v>
      </c>
      <c r="K79" s="499">
        <v>87.13</v>
      </c>
    </row>
    <row r="80" spans="1:11" outlineLevel="1">
      <c r="A80" s="497" t="s">
        <v>676</v>
      </c>
      <c r="B80" s="498" t="s">
        <v>272</v>
      </c>
      <c r="C80" s="498" t="s">
        <v>617</v>
      </c>
      <c r="D80" s="498"/>
      <c r="E80" s="498"/>
      <c r="F80" s="498"/>
      <c r="G80" s="498"/>
      <c r="H80" s="499">
        <v>992200</v>
      </c>
      <c r="I80" s="499">
        <v>1138800</v>
      </c>
      <c r="J80" s="499">
        <v>992200</v>
      </c>
      <c r="K80" s="499">
        <v>87.13</v>
      </c>
    </row>
    <row r="81" spans="1:11" outlineLevel="2">
      <c r="A81" s="497" t="s">
        <v>677</v>
      </c>
      <c r="B81" s="498" t="s">
        <v>272</v>
      </c>
      <c r="C81" s="498" t="s">
        <v>323</v>
      </c>
      <c r="D81" s="498"/>
      <c r="E81" s="498"/>
      <c r="F81" s="498"/>
      <c r="G81" s="498"/>
      <c r="H81" s="499">
        <v>835000</v>
      </c>
      <c r="I81" s="499">
        <v>835000</v>
      </c>
      <c r="J81" s="499">
        <v>835000</v>
      </c>
      <c r="K81" s="499">
        <v>100</v>
      </c>
    </row>
    <row r="82" spans="1:11" outlineLevel="7">
      <c r="A82" s="488" t="s">
        <v>678</v>
      </c>
      <c r="B82" s="488" t="s">
        <v>272</v>
      </c>
      <c r="C82" s="488" t="s">
        <v>323</v>
      </c>
      <c r="D82" s="488" t="s">
        <v>618</v>
      </c>
      <c r="E82" s="488" t="s">
        <v>623</v>
      </c>
      <c r="F82" s="488" t="s">
        <v>467</v>
      </c>
      <c r="G82" s="488" t="s">
        <v>620</v>
      </c>
      <c r="H82" s="489">
        <v>835000</v>
      </c>
      <c r="I82" s="489">
        <v>835000</v>
      </c>
      <c r="J82" s="489">
        <v>835000</v>
      </c>
      <c r="K82" s="489">
        <v>100</v>
      </c>
    </row>
    <row r="83" spans="1:11" outlineLevel="2">
      <c r="A83" s="497" t="s">
        <v>679</v>
      </c>
      <c r="B83" s="498" t="s">
        <v>272</v>
      </c>
      <c r="C83" s="498" t="s">
        <v>325</v>
      </c>
      <c r="D83" s="498"/>
      <c r="E83" s="498"/>
      <c r="F83" s="498"/>
      <c r="G83" s="498"/>
      <c r="H83" s="499">
        <v>97800</v>
      </c>
      <c r="I83" s="499">
        <v>97800</v>
      </c>
      <c r="J83" s="499">
        <v>97800</v>
      </c>
      <c r="K83" s="499">
        <v>100</v>
      </c>
    </row>
    <row r="84" spans="1:11" outlineLevel="7">
      <c r="A84" s="488" t="s">
        <v>680</v>
      </c>
      <c r="B84" s="488" t="s">
        <v>272</v>
      </c>
      <c r="C84" s="488" t="s">
        <v>325</v>
      </c>
      <c r="D84" s="488" t="s">
        <v>618</v>
      </c>
      <c r="E84" s="488" t="s">
        <v>623</v>
      </c>
      <c r="F84" s="488" t="s">
        <v>470</v>
      </c>
      <c r="G84" s="488" t="s">
        <v>681</v>
      </c>
      <c r="H84" s="489">
        <v>97800</v>
      </c>
      <c r="I84" s="489">
        <v>97800</v>
      </c>
      <c r="J84" s="489">
        <v>97800</v>
      </c>
      <c r="K84" s="489">
        <v>100</v>
      </c>
    </row>
    <row r="85" spans="1:11" outlineLevel="2">
      <c r="A85" s="497" t="s">
        <v>682</v>
      </c>
      <c r="B85" s="498" t="s">
        <v>272</v>
      </c>
      <c r="C85" s="498" t="s">
        <v>327</v>
      </c>
      <c r="D85" s="498"/>
      <c r="E85" s="498"/>
      <c r="F85" s="498"/>
      <c r="G85" s="498"/>
      <c r="H85" s="499">
        <v>59400</v>
      </c>
      <c r="I85" s="499">
        <v>206000</v>
      </c>
      <c r="J85" s="499">
        <v>59400</v>
      </c>
      <c r="K85" s="499">
        <v>28.83</v>
      </c>
    </row>
    <row r="86" spans="1:11" outlineLevel="7">
      <c r="A86" s="488" t="s">
        <v>683</v>
      </c>
      <c r="B86" s="488" t="s">
        <v>272</v>
      </c>
      <c r="C86" s="488" t="s">
        <v>327</v>
      </c>
      <c r="D86" s="488" t="s">
        <v>618</v>
      </c>
      <c r="E86" s="488" t="s">
        <v>623</v>
      </c>
      <c r="F86" s="488" t="s">
        <v>470</v>
      </c>
      <c r="G86" s="488" t="s">
        <v>684</v>
      </c>
      <c r="H86" s="489">
        <v>59400</v>
      </c>
      <c r="I86" s="489">
        <v>206000</v>
      </c>
      <c r="J86" s="489">
        <v>59400</v>
      </c>
      <c r="K86" s="489">
        <v>28.83</v>
      </c>
    </row>
    <row r="87" spans="1:11">
      <c r="A87" s="497" t="s">
        <v>685</v>
      </c>
      <c r="B87" s="498" t="s">
        <v>329</v>
      </c>
      <c r="C87" s="498" t="s">
        <v>621</v>
      </c>
      <c r="D87" s="498"/>
      <c r="E87" s="498"/>
      <c r="F87" s="498"/>
      <c r="G87" s="498"/>
      <c r="H87" s="499">
        <v>91081847.189999998</v>
      </c>
      <c r="I87" s="499">
        <v>92131622</v>
      </c>
      <c r="J87" s="499">
        <v>91081847.189999998</v>
      </c>
      <c r="K87" s="499">
        <v>98.83</v>
      </c>
    </row>
    <row r="88" spans="1:11" outlineLevel="1">
      <c r="A88" s="497" t="s">
        <v>686</v>
      </c>
      <c r="B88" s="498" t="s">
        <v>329</v>
      </c>
      <c r="C88" s="498" t="s">
        <v>662</v>
      </c>
      <c r="D88" s="498"/>
      <c r="E88" s="498"/>
      <c r="F88" s="498"/>
      <c r="G88" s="498"/>
      <c r="H88" s="499">
        <v>91081847.189999998</v>
      </c>
      <c r="I88" s="499">
        <v>92131622</v>
      </c>
      <c r="J88" s="499">
        <v>91081847.189999998</v>
      </c>
      <c r="K88" s="499">
        <v>98.83</v>
      </c>
    </row>
    <row r="89" spans="1:11" outlineLevel="2">
      <c r="A89" s="497" t="s">
        <v>687</v>
      </c>
      <c r="B89" s="498" t="s">
        <v>329</v>
      </c>
      <c r="C89" s="498" t="s">
        <v>330</v>
      </c>
      <c r="D89" s="498"/>
      <c r="E89" s="498"/>
      <c r="F89" s="498"/>
      <c r="G89" s="498"/>
      <c r="H89" s="499">
        <v>21916911</v>
      </c>
      <c r="I89" s="499">
        <v>21917000</v>
      </c>
      <c r="J89" s="499">
        <v>21916911</v>
      </c>
      <c r="K89" s="499">
        <v>100</v>
      </c>
    </row>
    <row r="90" spans="1:11" outlineLevel="7">
      <c r="A90" s="488" t="s">
        <v>688</v>
      </c>
      <c r="B90" s="488" t="s">
        <v>329</v>
      </c>
      <c r="C90" s="488" t="s">
        <v>330</v>
      </c>
      <c r="D90" s="488" t="s">
        <v>618</v>
      </c>
      <c r="E90" s="488" t="s">
        <v>623</v>
      </c>
      <c r="F90" s="488" t="s">
        <v>470</v>
      </c>
      <c r="G90" s="488" t="s">
        <v>689</v>
      </c>
      <c r="H90" s="489">
        <v>21916911</v>
      </c>
      <c r="I90" s="489">
        <v>21917000</v>
      </c>
      <c r="J90" s="489">
        <v>21916911</v>
      </c>
      <c r="K90" s="489">
        <v>100</v>
      </c>
    </row>
    <row r="91" spans="1:11" outlineLevel="2">
      <c r="A91" s="497" t="s">
        <v>690</v>
      </c>
      <c r="B91" s="498" t="s">
        <v>329</v>
      </c>
      <c r="C91" s="498" t="s">
        <v>332</v>
      </c>
      <c r="D91" s="498"/>
      <c r="E91" s="498"/>
      <c r="F91" s="498"/>
      <c r="G91" s="498"/>
      <c r="H91" s="499">
        <v>1488009.19</v>
      </c>
      <c r="I91" s="499">
        <v>1502622</v>
      </c>
      <c r="J91" s="499">
        <v>1488009.19</v>
      </c>
      <c r="K91" s="499">
        <v>97.1</v>
      </c>
    </row>
    <row r="92" spans="1:11" outlineLevel="7">
      <c r="A92" s="488" t="s">
        <v>691</v>
      </c>
      <c r="B92" s="488" t="s">
        <v>329</v>
      </c>
      <c r="C92" s="488" t="s">
        <v>332</v>
      </c>
      <c r="D92" s="488" t="s">
        <v>618</v>
      </c>
      <c r="E92" s="488" t="s">
        <v>623</v>
      </c>
      <c r="F92" s="488" t="s">
        <v>470</v>
      </c>
      <c r="G92" s="488" t="s">
        <v>692</v>
      </c>
      <c r="H92" s="489">
        <v>1488009.19</v>
      </c>
      <c r="I92" s="489">
        <v>1502622</v>
      </c>
      <c r="J92" s="489">
        <v>1488009.19</v>
      </c>
      <c r="K92" s="489">
        <v>97.1</v>
      </c>
    </row>
    <row r="93" spans="1:11" outlineLevel="2">
      <c r="A93" s="497" t="s">
        <v>693</v>
      </c>
      <c r="B93" s="498" t="s">
        <v>329</v>
      </c>
      <c r="C93" s="498" t="s">
        <v>334</v>
      </c>
      <c r="D93" s="498"/>
      <c r="E93" s="498"/>
      <c r="F93" s="498"/>
      <c r="G93" s="498"/>
      <c r="H93" s="499">
        <v>24229898</v>
      </c>
      <c r="I93" s="499">
        <v>24659000</v>
      </c>
      <c r="J93" s="499">
        <v>24229898</v>
      </c>
      <c r="K93" s="499">
        <v>98.26</v>
      </c>
    </row>
    <row r="94" spans="1:11" outlineLevel="7">
      <c r="A94" s="488" t="s">
        <v>694</v>
      </c>
      <c r="B94" s="488" t="s">
        <v>329</v>
      </c>
      <c r="C94" s="488" t="s">
        <v>334</v>
      </c>
      <c r="D94" s="488" t="s">
        <v>618</v>
      </c>
      <c r="E94" s="488" t="s">
        <v>623</v>
      </c>
      <c r="F94" s="488" t="s">
        <v>468</v>
      </c>
      <c r="G94" s="488" t="s">
        <v>695</v>
      </c>
      <c r="H94" s="489">
        <v>24229898</v>
      </c>
      <c r="I94" s="489">
        <v>24659000</v>
      </c>
      <c r="J94" s="489">
        <v>24229898</v>
      </c>
      <c r="K94" s="489">
        <v>98.26</v>
      </c>
    </row>
    <row r="95" spans="1:11" outlineLevel="2">
      <c r="A95" s="497" t="s">
        <v>696</v>
      </c>
      <c r="B95" s="498" t="s">
        <v>329</v>
      </c>
      <c r="C95" s="498" t="s">
        <v>336</v>
      </c>
      <c r="D95" s="498"/>
      <c r="E95" s="498"/>
      <c r="F95" s="498"/>
      <c r="G95" s="498"/>
      <c r="H95" s="499">
        <v>140500</v>
      </c>
      <c r="I95" s="499">
        <v>184000</v>
      </c>
      <c r="J95" s="499">
        <v>140500</v>
      </c>
      <c r="K95" s="499">
        <v>76.36</v>
      </c>
    </row>
    <row r="96" spans="1:11" outlineLevel="7">
      <c r="A96" s="488" t="s">
        <v>697</v>
      </c>
      <c r="B96" s="488" t="s">
        <v>329</v>
      </c>
      <c r="C96" s="488" t="s">
        <v>336</v>
      </c>
      <c r="D96" s="488" t="s">
        <v>618</v>
      </c>
      <c r="E96" s="488" t="s">
        <v>623</v>
      </c>
      <c r="F96" s="488" t="s">
        <v>468</v>
      </c>
      <c r="G96" s="488" t="s">
        <v>698</v>
      </c>
      <c r="H96" s="489">
        <v>140500</v>
      </c>
      <c r="I96" s="489">
        <v>184000</v>
      </c>
      <c r="J96" s="489">
        <v>140500</v>
      </c>
      <c r="K96" s="489">
        <v>76.36</v>
      </c>
    </row>
    <row r="97" spans="1:11" outlineLevel="2">
      <c r="A97" s="497" t="s">
        <v>699</v>
      </c>
      <c r="B97" s="498" t="s">
        <v>329</v>
      </c>
      <c r="C97" s="498" t="s">
        <v>338</v>
      </c>
      <c r="D97" s="498"/>
      <c r="E97" s="498"/>
      <c r="F97" s="498"/>
      <c r="G97" s="498"/>
      <c r="H97" s="499">
        <v>8362720</v>
      </c>
      <c r="I97" s="499">
        <v>8506000</v>
      </c>
      <c r="J97" s="499">
        <v>8362720</v>
      </c>
      <c r="K97" s="499">
        <v>98.32</v>
      </c>
    </row>
    <row r="98" spans="1:11" outlineLevel="7">
      <c r="A98" s="488" t="s">
        <v>700</v>
      </c>
      <c r="B98" s="488" t="s">
        <v>329</v>
      </c>
      <c r="C98" s="488" t="s">
        <v>338</v>
      </c>
      <c r="D98" s="488" t="s">
        <v>618</v>
      </c>
      <c r="E98" s="488" t="s">
        <v>623</v>
      </c>
      <c r="F98" s="488" t="s">
        <v>468</v>
      </c>
      <c r="G98" s="488" t="s">
        <v>701</v>
      </c>
      <c r="H98" s="489">
        <v>8362720</v>
      </c>
      <c r="I98" s="489">
        <v>8506000</v>
      </c>
      <c r="J98" s="489">
        <v>8362720</v>
      </c>
      <c r="K98" s="489">
        <v>98.32</v>
      </c>
    </row>
    <row r="99" spans="1:11" outlineLevel="2">
      <c r="A99" s="497" t="s">
        <v>702</v>
      </c>
      <c r="B99" s="498" t="s">
        <v>329</v>
      </c>
      <c r="C99" s="498" t="s">
        <v>340</v>
      </c>
      <c r="D99" s="498"/>
      <c r="E99" s="498"/>
      <c r="F99" s="498"/>
      <c r="G99" s="498"/>
      <c r="H99" s="499">
        <v>26225242</v>
      </c>
      <c r="I99" s="499">
        <v>26619000</v>
      </c>
      <c r="J99" s="499">
        <v>26225242</v>
      </c>
      <c r="K99" s="499">
        <v>98.52</v>
      </c>
    </row>
    <row r="100" spans="1:11" outlineLevel="7">
      <c r="A100" s="488" t="s">
        <v>703</v>
      </c>
      <c r="B100" s="488" t="s">
        <v>329</v>
      </c>
      <c r="C100" s="488" t="s">
        <v>340</v>
      </c>
      <c r="D100" s="488" t="s">
        <v>618</v>
      </c>
      <c r="E100" s="488" t="s">
        <v>623</v>
      </c>
      <c r="F100" s="488" t="s">
        <v>468</v>
      </c>
      <c r="G100" s="488" t="s">
        <v>704</v>
      </c>
      <c r="H100" s="489">
        <v>26225242</v>
      </c>
      <c r="I100" s="489">
        <v>26619000</v>
      </c>
      <c r="J100" s="489">
        <v>26225242</v>
      </c>
      <c r="K100" s="489">
        <v>98.52</v>
      </c>
    </row>
    <row r="101" spans="1:11" outlineLevel="2">
      <c r="A101" s="497" t="s">
        <v>705</v>
      </c>
      <c r="B101" s="498" t="s">
        <v>329</v>
      </c>
      <c r="C101" s="498" t="s">
        <v>471</v>
      </c>
      <c r="D101" s="498"/>
      <c r="E101" s="498"/>
      <c r="F101" s="498"/>
      <c r="G101" s="498"/>
      <c r="H101" s="499">
        <v>8718567</v>
      </c>
      <c r="I101" s="499">
        <v>8744000</v>
      </c>
      <c r="J101" s="499">
        <v>8718567</v>
      </c>
      <c r="K101" s="499">
        <v>99.71</v>
      </c>
    </row>
    <row r="102" spans="1:11" outlineLevel="7">
      <c r="A102" s="488" t="s">
        <v>706</v>
      </c>
      <c r="B102" s="488" t="s">
        <v>329</v>
      </c>
      <c r="C102" s="488" t="s">
        <v>471</v>
      </c>
      <c r="D102" s="488" t="s">
        <v>618</v>
      </c>
      <c r="E102" s="488" t="s">
        <v>623</v>
      </c>
      <c r="F102" s="488" t="s">
        <v>468</v>
      </c>
      <c r="G102" s="488" t="s">
        <v>707</v>
      </c>
      <c r="H102" s="489">
        <v>8718567</v>
      </c>
      <c r="I102" s="489">
        <v>8744000</v>
      </c>
      <c r="J102" s="489">
        <v>8718567</v>
      </c>
      <c r="K102" s="489">
        <v>99.71</v>
      </c>
    </row>
    <row r="103" spans="1:11">
      <c r="A103" s="497" t="s">
        <v>708</v>
      </c>
      <c r="B103" s="498" t="s">
        <v>343</v>
      </c>
      <c r="C103" s="498" t="s">
        <v>621</v>
      </c>
      <c r="D103" s="498"/>
      <c r="E103" s="498"/>
      <c r="F103" s="498"/>
      <c r="G103" s="498"/>
      <c r="H103" s="499">
        <v>13240846</v>
      </c>
      <c r="I103" s="499">
        <v>13240846</v>
      </c>
      <c r="J103" s="499">
        <v>13242593.93</v>
      </c>
      <c r="K103" s="499">
        <v>100</v>
      </c>
    </row>
    <row r="104" spans="1:11" outlineLevel="1">
      <c r="A104" s="497" t="s">
        <v>709</v>
      </c>
      <c r="B104" s="498" t="s">
        <v>343</v>
      </c>
      <c r="C104" s="498" t="s">
        <v>624</v>
      </c>
      <c r="D104" s="498"/>
      <c r="E104" s="498"/>
      <c r="F104" s="498"/>
      <c r="G104" s="498"/>
      <c r="H104" s="499">
        <v>430444</v>
      </c>
      <c r="I104" s="499">
        <v>430444</v>
      </c>
      <c r="J104" s="499">
        <v>430444</v>
      </c>
      <c r="K104" s="499">
        <v>100</v>
      </c>
    </row>
    <row r="105" spans="1:11" outlineLevel="2">
      <c r="A105" s="497" t="s">
        <v>710</v>
      </c>
      <c r="B105" s="498" t="s">
        <v>343</v>
      </c>
      <c r="C105" s="498" t="s">
        <v>607</v>
      </c>
      <c r="D105" s="498"/>
      <c r="E105" s="498"/>
      <c r="F105" s="498"/>
      <c r="G105" s="498"/>
      <c r="H105" s="499">
        <v>430444</v>
      </c>
      <c r="I105" s="499">
        <v>430444</v>
      </c>
      <c r="J105" s="499">
        <v>430444</v>
      </c>
      <c r="K105" s="499">
        <v>100</v>
      </c>
    </row>
    <row r="106" spans="1:11" outlineLevel="7">
      <c r="A106" s="488" t="s">
        <v>711</v>
      </c>
      <c r="B106" s="488" t="s">
        <v>343</v>
      </c>
      <c r="C106" s="488" t="s">
        <v>607</v>
      </c>
      <c r="D106" s="488" t="s">
        <v>618</v>
      </c>
      <c r="E106" s="488" t="s">
        <v>623</v>
      </c>
      <c r="F106" s="488" t="s">
        <v>470</v>
      </c>
      <c r="G106" s="488" t="s">
        <v>712</v>
      </c>
      <c r="H106" s="489">
        <v>430444</v>
      </c>
      <c r="I106" s="489">
        <v>430444</v>
      </c>
      <c r="J106" s="489">
        <v>430444</v>
      </c>
      <c r="K106" s="489">
        <v>100</v>
      </c>
    </row>
    <row r="107" spans="1:11" outlineLevel="1">
      <c r="A107" s="497" t="s">
        <v>713</v>
      </c>
      <c r="B107" s="498" t="s">
        <v>343</v>
      </c>
      <c r="C107" s="498" t="s">
        <v>714</v>
      </c>
      <c r="D107" s="498"/>
      <c r="E107" s="498"/>
      <c r="F107" s="498"/>
      <c r="G107" s="498"/>
      <c r="H107" s="499">
        <v>11139300</v>
      </c>
      <c r="I107" s="499">
        <v>11139300</v>
      </c>
      <c r="J107" s="499">
        <v>11141047.93</v>
      </c>
      <c r="K107" s="499">
        <v>100</v>
      </c>
    </row>
    <row r="108" spans="1:11" outlineLevel="2">
      <c r="A108" s="497" t="s">
        <v>715</v>
      </c>
      <c r="B108" s="498" t="s">
        <v>343</v>
      </c>
      <c r="C108" s="498" t="s">
        <v>346</v>
      </c>
      <c r="D108" s="498"/>
      <c r="E108" s="498"/>
      <c r="F108" s="498"/>
      <c r="G108" s="498"/>
      <c r="H108" s="499">
        <v>7435000</v>
      </c>
      <c r="I108" s="499">
        <v>7435000</v>
      </c>
      <c r="J108" s="499">
        <v>7435000</v>
      </c>
      <c r="K108" s="499">
        <v>100</v>
      </c>
    </row>
    <row r="109" spans="1:11" outlineLevel="7">
      <c r="A109" s="488" t="s">
        <v>716</v>
      </c>
      <c r="B109" s="488" t="s">
        <v>343</v>
      </c>
      <c r="C109" s="488" t="s">
        <v>346</v>
      </c>
      <c r="D109" s="488" t="s">
        <v>618</v>
      </c>
      <c r="E109" s="488" t="s">
        <v>623</v>
      </c>
      <c r="F109" s="488" t="s">
        <v>468</v>
      </c>
      <c r="G109" s="488" t="s">
        <v>717</v>
      </c>
      <c r="H109" s="489">
        <v>7435000</v>
      </c>
      <c r="I109" s="489">
        <v>7435000</v>
      </c>
      <c r="J109" s="489">
        <v>7435000</v>
      </c>
      <c r="K109" s="489">
        <v>100</v>
      </c>
    </row>
    <row r="110" spans="1:11" outlineLevel="2">
      <c r="A110" s="497" t="s">
        <v>718</v>
      </c>
      <c r="B110" s="498" t="s">
        <v>343</v>
      </c>
      <c r="C110" s="498" t="s">
        <v>347</v>
      </c>
      <c r="D110" s="498"/>
      <c r="E110" s="498"/>
      <c r="F110" s="498"/>
      <c r="G110" s="498"/>
      <c r="H110" s="499">
        <v>333000</v>
      </c>
      <c r="I110" s="499">
        <v>333000</v>
      </c>
      <c r="J110" s="499">
        <v>333000</v>
      </c>
      <c r="K110" s="499">
        <v>100</v>
      </c>
    </row>
    <row r="111" spans="1:11" outlineLevel="7">
      <c r="A111" s="488" t="s">
        <v>470</v>
      </c>
      <c r="B111" s="488" t="s">
        <v>343</v>
      </c>
      <c r="C111" s="488" t="s">
        <v>347</v>
      </c>
      <c r="D111" s="488" t="s">
        <v>618</v>
      </c>
      <c r="E111" s="488" t="s">
        <v>623</v>
      </c>
      <c r="F111" s="488" t="s">
        <v>468</v>
      </c>
      <c r="G111" s="488" t="s">
        <v>719</v>
      </c>
      <c r="H111" s="489">
        <v>333000</v>
      </c>
      <c r="I111" s="489">
        <v>333000</v>
      </c>
      <c r="J111" s="489">
        <v>333000</v>
      </c>
      <c r="K111" s="489">
        <v>100</v>
      </c>
    </row>
    <row r="112" spans="1:11" outlineLevel="2">
      <c r="A112" s="497" t="s">
        <v>720</v>
      </c>
      <c r="B112" s="498" t="s">
        <v>343</v>
      </c>
      <c r="C112" s="498" t="s">
        <v>348</v>
      </c>
      <c r="D112" s="498"/>
      <c r="E112" s="498"/>
      <c r="F112" s="498"/>
      <c r="G112" s="498"/>
      <c r="H112" s="499">
        <v>761000</v>
      </c>
      <c r="I112" s="499">
        <v>761000</v>
      </c>
      <c r="J112" s="499">
        <v>762747.93</v>
      </c>
      <c r="K112" s="499">
        <v>100</v>
      </c>
    </row>
    <row r="113" spans="1:11" outlineLevel="7">
      <c r="A113" s="488" t="s">
        <v>721</v>
      </c>
      <c r="B113" s="488" t="s">
        <v>343</v>
      </c>
      <c r="C113" s="488" t="s">
        <v>348</v>
      </c>
      <c r="D113" s="488" t="s">
        <v>618</v>
      </c>
      <c r="E113" s="488" t="s">
        <v>623</v>
      </c>
      <c r="F113" s="488" t="s">
        <v>468</v>
      </c>
      <c r="G113" s="488" t="s">
        <v>722</v>
      </c>
      <c r="H113" s="489">
        <v>761000</v>
      </c>
      <c r="I113" s="489">
        <v>761000</v>
      </c>
      <c r="J113" s="489">
        <v>762747.93</v>
      </c>
      <c r="K113" s="489">
        <v>100</v>
      </c>
    </row>
    <row r="114" spans="1:11" outlineLevel="2">
      <c r="A114" s="497" t="s">
        <v>723</v>
      </c>
      <c r="B114" s="498" t="s">
        <v>343</v>
      </c>
      <c r="C114" s="498" t="s">
        <v>349</v>
      </c>
      <c r="D114" s="498"/>
      <c r="E114" s="498"/>
      <c r="F114" s="498"/>
      <c r="G114" s="498"/>
      <c r="H114" s="499">
        <v>2601000</v>
      </c>
      <c r="I114" s="499">
        <v>2601000</v>
      </c>
      <c r="J114" s="499">
        <v>2601000</v>
      </c>
      <c r="K114" s="499">
        <v>100</v>
      </c>
    </row>
    <row r="115" spans="1:11" outlineLevel="7">
      <c r="A115" s="488" t="s">
        <v>724</v>
      </c>
      <c r="B115" s="488" t="s">
        <v>343</v>
      </c>
      <c r="C115" s="488" t="s">
        <v>349</v>
      </c>
      <c r="D115" s="488" t="s">
        <v>618</v>
      </c>
      <c r="E115" s="488" t="s">
        <v>623</v>
      </c>
      <c r="F115" s="488" t="s">
        <v>468</v>
      </c>
      <c r="G115" s="488" t="s">
        <v>725</v>
      </c>
      <c r="H115" s="489">
        <v>2601000</v>
      </c>
      <c r="I115" s="489">
        <v>2601000</v>
      </c>
      <c r="J115" s="489">
        <v>2601000</v>
      </c>
      <c r="K115" s="489">
        <v>100</v>
      </c>
    </row>
    <row r="116" spans="1:11" outlineLevel="2">
      <c r="A116" s="497" t="s">
        <v>726</v>
      </c>
      <c r="B116" s="498" t="s">
        <v>343</v>
      </c>
      <c r="C116" s="498" t="s">
        <v>350</v>
      </c>
      <c r="D116" s="498"/>
      <c r="E116" s="498"/>
      <c r="F116" s="498"/>
      <c r="G116" s="498"/>
      <c r="H116" s="499">
        <v>9300</v>
      </c>
      <c r="I116" s="499">
        <v>9300</v>
      </c>
      <c r="J116" s="499">
        <v>9300</v>
      </c>
      <c r="K116" s="499">
        <v>100</v>
      </c>
    </row>
    <row r="117" spans="1:11" outlineLevel="7">
      <c r="A117" s="488" t="s">
        <v>727</v>
      </c>
      <c r="B117" s="488" t="s">
        <v>343</v>
      </c>
      <c r="C117" s="488" t="s">
        <v>350</v>
      </c>
      <c r="D117" s="488" t="s">
        <v>618</v>
      </c>
      <c r="E117" s="488" t="s">
        <v>623</v>
      </c>
      <c r="F117" s="488" t="s">
        <v>468</v>
      </c>
      <c r="G117" s="488" t="s">
        <v>728</v>
      </c>
      <c r="H117" s="489">
        <v>9300</v>
      </c>
      <c r="I117" s="489">
        <v>9300</v>
      </c>
      <c r="J117" s="489">
        <v>9300</v>
      </c>
      <c r="K117" s="489">
        <v>100</v>
      </c>
    </row>
    <row r="118" spans="1:11" outlineLevel="1">
      <c r="A118" s="497" t="s">
        <v>729</v>
      </c>
      <c r="B118" s="498" t="s">
        <v>343</v>
      </c>
      <c r="C118" s="498" t="s">
        <v>730</v>
      </c>
      <c r="D118" s="498"/>
      <c r="E118" s="498"/>
      <c r="F118" s="498"/>
      <c r="G118" s="498"/>
      <c r="H118" s="499">
        <v>1671102</v>
      </c>
      <c r="I118" s="499">
        <v>1671102</v>
      </c>
      <c r="J118" s="499">
        <v>1671102</v>
      </c>
      <c r="K118" s="499">
        <v>100</v>
      </c>
    </row>
    <row r="119" spans="1:11" outlineLevel="2">
      <c r="A119" s="497" t="s">
        <v>731</v>
      </c>
      <c r="B119" s="498" t="s">
        <v>343</v>
      </c>
      <c r="C119" s="498" t="s">
        <v>609</v>
      </c>
      <c r="D119" s="498"/>
      <c r="E119" s="498"/>
      <c r="F119" s="498"/>
      <c r="G119" s="498"/>
      <c r="H119" s="499">
        <v>1671102</v>
      </c>
      <c r="I119" s="499">
        <v>1671102</v>
      </c>
      <c r="J119" s="499">
        <v>1671102</v>
      </c>
      <c r="K119" s="499">
        <v>100</v>
      </c>
    </row>
    <row r="120" spans="1:11" ht="12" customHeight="1" outlineLevel="7">
      <c r="A120" s="488" t="s">
        <v>732</v>
      </c>
      <c r="B120" s="488" t="s">
        <v>343</v>
      </c>
      <c r="C120" s="488" t="s">
        <v>609</v>
      </c>
      <c r="D120" s="488" t="s">
        <v>618</v>
      </c>
      <c r="E120" s="488" t="s">
        <v>623</v>
      </c>
      <c r="F120" s="488" t="s">
        <v>467</v>
      </c>
      <c r="G120" s="488" t="s">
        <v>620</v>
      </c>
      <c r="H120" s="489">
        <v>1521102</v>
      </c>
      <c r="I120" s="489">
        <v>1521102</v>
      </c>
      <c r="J120" s="489">
        <v>1521102</v>
      </c>
      <c r="K120" s="489">
        <v>100</v>
      </c>
    </row>
    <row r="121" spans="1:11" outlineLevel="7">
      <c r="A121" s="488" t="s">
        <v>733</v>
      </c>
      <c r="B121" s="488" t="s">
        <v>343</v>
      </c>
      <c r="C121" s="488" t="s">
        <v>609</v>
      </c>
      <c r="D121" s="488" t="s">
        <v>618</v>
      </c>
      <c r="E121" s="488" t="s">
        <v>623</v>
      </c>
      <c r="F121" s="488" t="s">
        <v>467</v>
      </c>
      <c r="G121" s="488" t="s">
        <v>734</v>
      </c>
      <c r="H121" s="489">
        <v>150000</v>
      </c>
      <c r="I121" s="489">
        <v>150000</v>
      </c>
      <c r="J121" s="489">
        <v>150000</v>
      </c>
      <c r="K121" s="489">
        <v>100</v>
      </c>
    </row>
    <row r="122" spans="1:11">
      <c r="A122" s="497" t="s">
        <v>735</v>
      </c>
      <c r="B122" s="498" t="s">
        <v>343</v>
      </c>
      <c r="C122" s="498" t="s">
        <v>616</v>
      </c>
      <c r="D122" s="498"/>
      <c r="E122" s="498"/>
      <c r="F122" s="498"/>
      <c r="G122" s="498"/>
      <c r="H122" s="499">
        <v>2451127.4700000002</v>
      </c>
      <c r="I122" s="499">
        <v>2451127.4700000002</v>
      </c>
      <c r="J122" s="499">
        <v>2451127.4700000002</v>
      </c>
      <c r="K122" s="499">
        <v>100</v>
      </c>
    </row>
    <row r="123" spans="1:11" outlineLevel="1">
      <c r="A123" s="497" t="s">
        <v>736</v>
      </c>
      <c r="B123" s="498" t="s">
        <v>343</v>
      </c>
      <c r="C123" s="498" t="s">
        <v>617</v>
      </c>
      <c r="D123" s="498"/>
      <c r="E123" s="498"/>
      <c r="F123" s="498"/>
      <c r="G123" s="498"/>
      <c r="H123" s="499">
        <v>2451127.4700000002</v>
      </c>
      <c r="I123" s="499">
        <v>2451127.4700000002</v>
      </c>
      <c r="J123" s="499">
        <v>2451127.4700000002</v>
      </c>
      <c r="K123" s="499">
        <v>100</v>
      </c>
    </row>
    <row r="124" spans="1:11" outlineLevel="2">
      <c r="A124" s="497" t="s">
        <v>737</v>
      </c>
      <c r="B124" s="498" t="s">
        <v>343</v>
      </c>
      <c r="C124" s="498" t="s">
        <v>473</v>
      </c>
      <c r="D124" s="498"/>
      <c r="E124" s="498"/>
      <c r="F124" s="498"/>
      <c r="G124" s="498"/>
      <c r="H124" s="499">
        <v>2451127.4700000002</v>
      </c>
      <c r="I124" s="499">
        <v>2451127.4700000002</v>
      </c>
      <c r="J124" s="499">
        <v>2451127.4700000002</v>
      </c>
      <c r="K124" s="499">
        <v>100</v>
      </c>
    </row>
    <row r="125" spans="1:11" outlineLevel="7">
      <c r="A125" s="488" t="s">
        <v>738</v>
      </c>
      <c r="B125" s="488" t="s">
        <v>343</v>
      </c>
      <c r="C125" s="488" t="s">
        <v>473</v>
      </c>
      <c r="D125" s="488" t="s">
        <v>618</v>
      </c>
      <c r="E125" s="488" t="s">
        <v>623</v>
      </c>
      <c r="F125" s="488" t="s">
        <v>467</v>
      </c>
      <c r="G125" s="488" t="s">
        <v>620</v>
      </c>
      <c r="H125" s="489">
        <v>2451127.4700000002</v>
      </c>
      <c r="I125" s="489">
        <v>2451127.4700000002</v>
      </c>
      <c r="J125" s="489">
        <v>2451127.4700000002</v>
      </c>
      <c r="K125" s="489">
        <v>100</v>
      </c>
    </row>
    <row r="126" spans="1:11">
      <c r="A126" s="490" t="s">
        <v>121</v>
      </c>
      <c r="B126" s="491"/>
      <c r="C126" s="491"/>
      <c r="D126" s="491"/>
      <c r="E126" s="491"/>
      <c r="F126" s="491"/>
      <c r="G126" s="491"/>
      <c r="H126" s="492">
        <v>466364177.66000003</v>
      </c>
      <c r="I126" s="492">
        <v>489594514.99000001</v>
      </c>
      <c r="J126" s="492">
        <v>466401338.75</v>
      </c>
      <c r="K126" s="492">
        <v>92.85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J72"/>
  <sheetViews>
    <sheetView showGridLines="0" tabSelected="1" zoomScaleNormal="100" workbookViewId="0">
      <selection activeCell="M45" sqref="M45"/>
    </sheetView>
  </sheetViews>
  <sheetFormatPr defaultRowHeight="12.75" customHeight="1"/>
  <cols>
    <col min="1" max="1" width="10.28515625" style="1023" customWidth="1"/>
    <col min="2" max="2" width="20.7109375" style="1023" customWidth="1"/>
    <col min="3" max="3" width="18.7109375" style="1023" customWidth="1"/>
    <col min="4" max="4" width="16.85546875" style="1023" customWidth="1"/>
    <col min="5" max="5" width="20.7109375" style="1023" customWidth="1"/>
    <col min="6" max="6" width="16.140625" style="1023" customWidth="1"/>
    <col min="7" max="7" width="20.7109375" style="1023" customWidth="1"/>
    <col min="8" max="8" width="15.85546875" style="1023" customWidth="1"/>
    <col min="9" max="9" width="17.28515625" style="1023" customWidth="1"/>
    <col min="10" max="10" width="14.42578125" style="1023" bestFit="1" customWidth="1"/>
    <col min="11" max="256" width="9.140625" style="1023"/>
    <col min="257" max="257" width="10.28515625" style="1023" customWidth="1"/>
    <col min="258" max="258" width="20.7109375" style="1023" customWidth="1"/>
    <col min="259" max="260" width="16.85546875" style="1023" customWidth="1"/>
    <col min="261" max="261" width="20.7109375" style="1023" customWidth="1"/>
    <col min="262" max="262" width="16.140625" style="1023" customWidth="1"/>
    <col min="263" max="263" width="20.7109375" style="1023" customWidth="1"/>
    <col min="264" max="264" width="15.85546875" style="1023" customWidth="1"/>
    <col min="265" max="265" width="17.28515625" style="1023" customWidth="1"/>
    <col min="266" max="512" width="9.140625" style="1023"/>
    <col min="513" max="513" width="10.28515625" style="1023" customWidth="1"/>
    <col min="514" max="514" width="20.7109375" style="1023" customWidth="1"/>
    <col min="515" max="516" width="16.85546875" style="1023" customWidth="1"/>
    <col min="517" max="517" width="20.7109375" style="1023" customWidth="1"/>
    <col min="518" max="518" width="16.140625" style="1023" customWidth="1"/>
    <col min="519" max="519" width="20.7109375" style="1023" customWidth="1"/>
    <col min="520" max="520" width="15.85546875" style="1023" customWidth="1"/>
    <col min="521" max="521" width="17.28515625" style="1023" customWidth="1"/>
    <col min="522" max="768" width="9.140625" style="1023"/>
    <col min="769" max="769" width="10.28515625" style="1023" customWidth="1"/>
    <col min="770" max="770" width="20.7109375" style="1023" customWidth="1"/>
    <col min="771" max="772" width="16.85546875" style="1023" customWidth="1"/>
    <col min="773" max="773" width="20.7109375" style="1023" customWidth="1"/>
    <col min="774" max="774" width="16.140625" style="1023" customWidth="1"/>
    <col min="775" max="775" width="20.7109375" style="1023" customWidth="1"/>
    <col min="776" max="776" width="15.85546875" style="1023" customWidth="1"/>
    <col min="777" max="777" width="17.28515625" style="1023" customWidth="1"/>
    <col min="778" max="1024" width="9.140625" style="1023"/>
    <col min="1025" max="1025" width="10.28515625" style="1023" customWidth="1"/>
    <col min="1026" max="1026" width="20.7109375" style="1023" customWidth="1"/>
    <col min="1027" max="1028" width="16.85546875" style="1023" customWidth="1"/>
    <col min="1029" max="1029" width="20.7109375" style="1023" customWidth="1"/>
    <col min="1030" max="1030" width="16.140625" style="1023" customWidth="1"/>
    <col min="1031" max="1031" width="20.7109375" style="1023" customWidth="1"/>
    <col min="1032" max="1032" width="15.85546875" style="1023" customWidth="1"/>
    <col min="1033" max="1033" width="17.28515625" style="1023" customWidth="1"/>
    <col min="1034" max="1280" width="9.140625" style="1023"/>
    <col min="1281" max="1281" width="10.28515625" style="1023" customWidth="1"/>
    <col min="1282" max="1282" width="20.7109375" style="1023" customWidth="1"/>
    <col min="1283" max="1284" width="16.85546875" style="1023" customWidth="1"/>
    <col min="1285" max="1285" width="20.7109375" style="1023" customWidth="1"/>
    <col min="1286" max="1286" width="16.140625" style="1023" customWidth="1"/>
    <col min="1287" max="1287" width="20.7109375" style="1023" customWidth="1"/>
    <col min="1288" max="1288" width="15.85546875" style="1023" customWidth="1"/>
    <col min="1289" max="1289" width="17.28515625" style="1023" customWidth="1"/>
    <col min="1290" max="1536" width="9.140625" style="1023"/>
    <col min="1537" max="1537" width="10.28515625" style="1023" customWidth="1"/>
    <col min="1538" max="1538" width="20.7109375" style="1023" customWidth="1"/>
    <col min="1539" max="1540" width="16.85546875" style="1023" customWidth="1"/>
    <col min="1541" max="1541" width="20.7109375" style="1023" customWidth="1"/>
    <col min="1542" max="1542" width="16.140625" style="1023" customWidth="1"/>
    <col min="1543" max="1543" width="20.7109375" style="1023" customWidth="1"/>
    <col min="1544" max="1544" width="15.85546875" style="1023" customWidth="1"/>
    <col min="1545" max="1545" width="17.28515625" style="1023" customWidth="1"/>
    <col min="1546" max="1792" width="9.140625" style="1023"/>
    <col min="1793" max="1793" width="10.28515625" style="1023" customWidth="1"/>
    <col min="1794" max="1794" width="20.7109375" style="1023" customWidth="1"/>
    <col min="1795" max="1796" width="16.85546875" style="1023" customWidth="1"/>
    <col min="1797" max="1797" width="20.7109375" style="1023" customWidth="1"/>
    <col min="1798" max="1798" width="16.140625" style="1023" customWidth="1"/>
    <col min="1799" max="1799" width="20.7109375" style="1023" customWidth="1"/>
    <col min="1800" max="1800" width="15.85546875" style="1023" customWidth="1"/>
    <col min="1801" max="1801" width="17.28515625" style="1023" customWidth="1"/>
    <col min="1802" max="2048" width="9.140625" style="1023"/>
    <col min="2049" max="2049" width="10.28515625" style="1023" customWidth="1"/>
    <col min="2050" max="2050" width="20.7109375" style="1023" customWidth="1"/>
    <col min="2051" max="2052" width="16.85546875" style="1023" customWidth="1"/>
    <col min="2053" max="2053" width="20.7109375" style="1023" customWidth="1"/>
    <col min="2054" max="2054" width="16.140625" style="1023" customWidth="1"/>
    <col min="2055" max="2055" width="20.7109375" style="1023" customWidth="1"/>
    <col min="2056" max="2056" width="15.85546875" style="1023" customWidth="1"/>
    <col min="2057" max="2057" width="17.28515625" style="1023" customWidth="1"/>
    <col min="2058" max="2304" width="9.140625" style="1023"/>
    <col min="2305" max="2305" width="10.28515625" style="1023" customWidth="1"/>
    <col min="2306" max="2306" width="20.7109375" style="1023" customWidth="1"/>
    <col min="2307" max="2308" width="16.85546875" style="1023" customWidth="1"/>
    <col min="2309" max="2309" width="20.7109375" style="1023" customWidth="1"/>
    <col min="2310" max="2310" width="16.140625" style="1023" customWidth="1"/>
    <col min="2311" max="2311" width="20.7109375" style="1023" customWidth="1"/>
    <col min="2312" max="2312" width="15.85546875" style="1023" customWidth="1"/>
    <col min="2313" max="2313" width="17.28515625" style="1023" customWidth="1"/>
    <col min="2314" max="2560" width="9.140625" style="1023"/>
    <col min="2561" max="2561" width="10.28515625" style="1023" customWidth="1"/>
    <col min="2562" max="2562" width="20.7109375" style="1023" customWidth="1"/>
    <col min="2563" max="2564" width="16.85546875" style="1023" customWidth="1"/>
    <col min="2565" max="2565" width="20.7109375" style="1023" customWidth="1"/>
    <col min="2566" max="2566" width="16.140625" style="1023" customWidth="1"/>
    <col min="2567" max="2567" width="20.7109375" style="1023" customWidth="1"/>
    <col min="2568" max="2568" width="15.85546875" style="1023" customWidth="1"/>
    <col min="2569" max="2569" width="17.28515625" style="1023" customWidth="1"/>
    <col min="2570" max="2816" width="9.140625" style="1023"/>
    <col min="2817" max="2817" width="10.28515625" style="1023" customWidth="1"/>
    <col min="2818" max="2818" width="20.7109375" style="1023" customWidth="1"/>
    <col min="2819" max="2820" width="16.85546875" style="1023" customWidth="1"/>
    <col min="2821" max="2821" width="20.7109375" style="1023" customWidth="1"/>
    <col min="2822" max="2822" width="16.140625" style="1023" customWidth="1"/>
    <col min="2823" max="2823" width="20.7109375" style="1023" customWidth="1"/>
    <col min="2824" max="2824" width="15.85546875" style="1023" customWidth="1"/>
    <col min="2825" max="2825" width="17.28515625" style="1023" customWidth="1"/>
    <col min="2826" max="3072" width="9.140625" style="1023"/>
    <col min="3073" max="3073" width="10.28515625" style="1023" customWidth="1"/>
    <col min="3074" max="3074" width="20.7109375" style="1023" customWidth="1"/>
    <col min="3075" max="3076" width="16.85546875" style="1023" customWidth="1"/>
    <col min="3077" max="3077" width="20.7109375" style="1023" customWidth="1"/>
    <col min="3078" max="3078" width="16.140625" style="1023" customWidth="1"/>
    <col min="3079" max="3079" width="20.7109375" style="1023" customWidth="1"/>
    <col min="3080" max="3080" width="15.85546875" style="1023" customWidth="1"/>
    <col min="3081" max="3081" width="17.28515625" style="1023" customWidth="1"/>
    <col min="3082" max="3328" width="9.140625" style="1023"/>
    <col min="3329" max="3329" width="10.28515625" style="1023" customWidth="1"/>
    <col min="3330" max="3330" width="20.7109375" style="1023" customWidth="1"/>
    <col min="3331" max="3332" width="16.85546875" style="1023" customWidth="1"/>
    <col min="3333" max="3333" width="20.7109375" style="1023" customWidth="1"/>
    <col min="3334" max="3334" width="16.140625" style="1023" customWidth="1"/>
    <col min="3335" max="3335" width="20.7109375" style="1023" customWidth="1"/>
    <col min="3336" max="3336" width="15.85546875" style="1023" customWidth="1"/>
    <col min="3337" max="3337" width="17.28515625" style="1023" customWidth="1"/>
    <col min="3338" max="3584" width="9.140625" style="1023"/>
    <col min="3585" max="3585" width="10.28515625" style="1023" customWidth="1"/>
    <col min="3586" max="3586" width="20.7109375" style="1023" customWidth="1"/>
    <col min="3587" max="3588" width="16.85546875" style="1023" customWidth="1"/>
    <col min="3589" max="3589" width="20.7109375" style="1023" customWidth="1"/>
    <col min="3590" max="3590" width="16.140625" style="1023" customWidth="1"/>
    <col min="3591" max="3591" width="20.7109375" style="1023" customWidth="1"/>
    <col min="3592" max="3592" width="15.85546875" style="1023" customWidth="1"/>
    <col min="3593" max="3593" width="17.28515625" style="1023" customWidth="1"/>
    <col min="3594" max="3840" width="9.140625" style="1023"/>
    <col min="3841" max="3841" width="10.28515625" style="1023" customWidth="1"/>
    <col min="3842" max="3842" width="20.7109375" style="1023" customWidth="1"/>
    <col min="3843" max="3844" width="16.85546875" style="1023" customWidth="1"/>
    <col min="3845" max="3845" width="20.7109375" style="1023" customWidth="1"/>
    <col min="3846" max="3846" width="16.140625" style="1023" customWidth="1"/>
    <col min="3847" max="3847" width="20.7109375" style="1023" customWidth="1"/>
    <col min="3848" max="3848" width="15.85546875" style="1023" customWidth="1"/>
    <col min="3849" max="3849" width="17.28515625" style="1023" customWidth="1"/>
    <col min="3850" max="4096" width="9.140625" style="1023"/>
    <col min="4097" max="4097" width="10.28515625" style="1023" customWidth="1"/>
    <col min="4098" max="4098" width="20.7109375" style="1023" customWidth="1"/>
    <col min="4099" max="4100" width="16.85546875" style="1023" customWidth="1"/>
    <col min="4101" max="4101" width="20.7109375" style="1023" customWidth="1"/>
    <col min="4102" max="4102" width="16.140625" style="1023" customWidth="1"/>
    <col min="4103" max="4103" width="20.7109375" style="1023" customWidth="1"/>
    <col min="4104" max="4104" width="15.85546875" style="1023" customWidth="1"/>
    <col min="4105" max="4105" width="17.28515625" style="1023" customWidth="1"/>
    <col min="4106" max="4352" width="9.140625" style="1023"/>
    <col min="4353" max="4353" width="10.28515625" style="1023" customWidth="1"/>
    <col min="4354" max="4354" width="20.7109375" style="1023" customWidth="1"/>
    <col min="4355" max="4356" width="16.85546875" style="1023" customWidth="1"/>
    <col min="4357" max="4357" width="20.7109375" style="1023" customWidth="1"/>
    <col min="4358" max="4358" width="16.140625" style="1023" customWidth="1"/>
    <col min="4359" max="4359" width="20.7109375" style="1023" customWidth="1"/>
    <col min="4360" max="4360" width="15.85546875" style="1023" customWidth="1"/>
    <col min="4361" max="4361" width="17.28515625" style="1023" customWidth="1"/>
    <col min="4362" max="4608" width="9.140625" style="1023"/>
    <col min="4609" max="4609" width="10.28515625" style="1023" customWidth="1"/>
    <col min="4610" max="4610" width="20.7109375" style="1023" customWidth="1"/>
    <col min="4611" max="4612" width="16.85546875" style="1023" customWidth="1"/>
    <col min="4613" max="4613" width="20.7109375" style="1023" customWidth="1"/>
    <col min="4614" max="4614" width="16.140625" style="1023" customWidth="1"/>
    <col min="4615" max="4615" width="20.7109375" style="1023" customWidth="1"/>
    <col min="4616" max="4616" width="15.85546875" style="1023" customWidth="1"/>
    <col min="4617" max="4617" width="17.28515625" style="1023" customWidth="1"/>
    <col min="4618" max="4864" width="9.140625" style="1023"/>
    <col min="4865" max="4865" width="10.28515625" style="1023" customWidth="1"/>
    <col min="4866" max="4866" width="20.7109375" style="1023" customWidth="1"/>
    <col min="4867" max="4868" width="16.85546875" style="1023" customWidth="1"/>
    <col min="4869" max="4869" width="20.7109375" style="1023" customWidth="1"/>
    <col min="4870" max="4870" width="16.140625" style="1023" customWidth="1"/>
    <col min="4871" max="4871" width="20.7109375" style="1023" customWidth="1"/>
    <col min="4872" max="4872" width="15.85546875" style="1023" customWidth="1"/>
    <col min="4873" max="4873" width="17.28515625" style="1023" customWidth="1"/>
    <col min="4874" max="5120" width="9.140625" style="1023"/>
    <col min="5121" max="5121" width="10.28515625" style="1023" customWidth="1"/>
    <col min="5122" max="5122" width="20.7109375" style="1023" customWidth="1"/>
    <col min="5123" max="5124" width="16.85546875" style="1023" customWidth="1"/>
    <col min="5125" max="5125" width="20.7109375" style="1023" customWidth="1"/>
    <col min="5126" max="5126" width="16.140625" style="1023" customWidth="1"/>
    <col min="5127" max="5127" width="20.7109375" style="1023" customWidth="1"/>
    <col min="5128" max="5128" width="15.85546875" style="1023" customWidth="1"/>
    <col min="5129" max="5129" width="17.28515625" style="1023" customWidth="1"/>
    <col min="5130" max="5376" width="9.140625" style="1023"/>
    <col min="5377" max="5377" width="10.28515625" style="1023" customWidth="1"/>
    <col min="5378" max="5378" width="20.7109375" style="1023" customWidth="1"/>
    <col min="5379" max="5380" width="16.85546875" style="1023" customWidth="1"/>
    <col min="5381" max="5381" width="20.7109375" style="1023" customWidth="1"/>
    <col min="5382" max="5382" width="16.140625" style="1023" customWidth="1"/>
    <col min="5383" max="5383" width="20.7109375" style="1023" customWidth="1"/>
    <col min="5384" max="5384" width="15.85546875" style="1023" customWidth="1"/>
    <col min="5385" max="5385" width="17.28515625" style="1023" customWidth="1"/>
    <col min="5386" max="5632" width="9.140625" style="1023"/>
    <col min="5633" max="5633" width="10.28515625" style="1023" customWidth="1"/>
    <col min="5634" max="5634" width="20.7109375" style="1023" customWidth="1"/>
    <col min="5635" max="5636" width="16.85546875" style="1023" customWidth="1"/>
    <col min="5637" max="5637" width="20.7109375" style="1023" customWidth="1"/>
    <col min="5638" max="5638" width="16.140625" style="1023" customWidth="1"/>
    <col min="5639" max="5639" width="20.7109375" style="1023" customWidth="1"/>
    <col min="5640" max="5640" width="15.85546875" style="1023" customWidth="1"/>
    <col min="5641" max="5641" width="17.28515625" style="1023" customWidth="1"/>
    <col min="5642" max="5888" width="9.140625" style="1023"/>
    <col min="5889" max="5889" width="10.28515625" style="1023" customWidth="1"/>
    <col min="5890" max="5890" width="20.7109375" style="1023" customWidth="1"/>
    <col min="5891" max="5892" width="16.85546875" style="1023" customWidth="1"/>
    <col min="5893" max="5893" width="20.7109375" style="1023" customWidth="1"/>
    <col min="5894" max="5894" width="16.140625" style="1023" customWidth="1"/>
    <col min="5895" max="5895" width="20.7109375" style="1023" customWidth="1"/>
    <col min="5896" max="5896" width="15.85546875" style="1023" customWidth="1"/>
    <col min="5897" max="5897" width="17.28515625" style="1023" customWidth="1"/>
    <col min="5898" max="6144" width="9.140625" style="1023"/>
    <col min="6145" max="6145" width="10.28515625" style="1023" customWidth="1"/>
    <col min="6146" max="6146" width="20.7109375" style="1023" customWidth="1"/>
    <col min="6147" max="6148" width="16.85546875" style="1023" customWidth="1"/>
    <col min="6149" max="6149" width="20.7109375" style="1023" customWidth="1"/>
    <col min="6150" max="6150" width="16.140625" style="1023" customWidth="1"/>
    <col min="6151" max="6151" width="20.7109375" style="1023" customWidth="1"/>
    <col min="6152" max="6152" width="15.85546875" style="1023" customWidth="1"/>
    <col min="6153" max="6153" width="17.28515625" style="1023" customWidth="1"/>
    <col min="6154" max="6400" width="9.140625" style="1023"/>
    <col min="6401" max="6401" width="10.28515625" style="1023" customWidth="1"/>
    <col min="6402" max="6402" width="20.7109375" style="1023" customWidth="1"/>
    <col min="6403" max="6404" width="16.85546875" style="1023" customWidth="1"/>
    <col min="6405" max="6405" width="20.7109375" style="1023" customWidth="1"/>
    <col min="6406" max="6406" width="16.140625" style="1023" customWidth="1"/>
    <col min="6407" max="6407" width="20.7109375" style="1023" customWidth="1"/>
    <col min="6408" max="6408" width="15.85546875" style="1023" customWidth="1"/>
    <col min="6409" max="6409" width="17.28515625" style="1023" customWidth="1"/>
    <col min="6410" max="6656" width="9.140625" style="1023"/>
    <col min="6657" max="6657" width="10.28515625" style="1023" customWidth="1"/>
    <col min="6658" max="6658" width="20.7109375" style="1023" customWidth="1"/>
    <col min="6659" max="6660" width="16.85546875" style="1023" customWidth="1"/>
    <col min="6661" max="6661" width="20.7109375" style="1023" customWidth="1"/>
    <col min="6662" max="6662" width="16.140625" style="1023" customWidth="1"/>
    <col min="6663" max="6663" width="20.7109375" style="1023" customWidth="1"/>
    <col min="6664" max="6664" width="15.85546875" style="1023" customWidth="1"/>
    <col min="6665" max="6665" width="17.28515625" style="1023" customWidth="1"/>
    <col min="6666" max="6912" width="9.140625" style="1023"/>
    <col min="6913" max="6913" width="10.28515625" style="1023" customWidth="1"/>
    <col min="6914" max="6914" width="20.7109375" style="1023" customWidth="1"/>
    <col min="6915" max="6916" width="16.85546875" style="1023" customWidth="1"/>
    <col min="6917" max="6917" width="20.7109375" style="1023" customWidth="1"/>
    <col min="6918" max="6918" width="16.140625" style="1023" customWidth="1"/>
    <col min="6919" max="6919" width="20.7109375" style="1023" customWidth="1"/>
    <col min="6920" max="6920" width="15.85546875" style="1023" customWidth="1"/>
    <col min="6921" max="6921" width="17.28515625" style="1023" customWidth="1"/>
    <col min="6922" max="7168" width="9.140625" style="1023"/>
    <col min="7169" max="7169" width="10.28515625" style="1023" customWidth="1"/>
    <col min="7170" max="7170" width="20.7109375" style="1023" customWidth="1"/>
    <col min="7171" max="7172" width="16.85546875" style="1023" customWidth="1"/>
    <col min="7173" max="7173" width="20.7109375" style="1023" customWidth="1"/>
    <col min="7174" max="7174" width="16.140625" style="1023" customWidth="1"/>
    <col min="7175" max="7175" width="20.7109375" style="1023" customWidth="1"/>
    <col min="7176" max="7176" width="15.85546875" style="1023" customWidth="1"/>
    <col min="7177" max="7177" width="17.28515625" style="1023" customWidth="1"/>
    <col min="7178" max="7424" width="9.140625" style="1023"/>
    <col min="7425" max="7425" width="10.28515625" style="1023" customWidth="1"/>
    <col min="7426" max="7426" width="20.7109375" style="1023" customWidth="1"/>
    <col min="7427" max="7428" width="16.85546875" style="1023" customWidth="1"/>
    <col min="7429" max="7429" width="20.7109375" style="1023" customWidth="1"/>
    <col min="7430" max="7430" width="16.140625" style="1023" customWidth="1"/>
    <col min="7431" max="7431" width="20.7109375" style="1023" customWidth="1"/>
    <col min="7432" max="7432" width="15.85546875" style="1023" customWidth="1"/>
    <col min="7433" max="7433" width="17.28515625" style="1023" customWidth="1"/>
    <col min="7434" max="7680" width="9.140625" style="1023"/>
    <col min="7681" max="7681" width="10.28515625" style="1023" customWidth="1"/>
    <col min="7682" max="7682" width="20.7109375" style="1023" customWidth="1"/>
    <col min="7683" max="7684" width="16.85546875" style="1023" customWidth="1"/>
    <col min="7685" max="7685" width="20.7109375" style="1023" customWidth="1"/>
    <col min="7686" max="7686" width="16.140625" style="1023" customWidth="1"/>
    <col min="7687" max="7687" width="20.7109375" style="1023" customWidth="1"/>
    <col min="7688" max="7688" width="15.85546875" style="1023" customWidth="1"/>
    <col min="7689" max="7689" width="17.28515625" style="1023" customWidth="1"/>
    <col min="7690" max="7936" width="9.140625" style="1023"/>
    <col min="7937" max="7937" width="10.28515625" style="1023" customWidth="1"/>
    <col min="7938" max="7938" width="20.7109375" style="1023" customWidth="1"/>
    <col min="7939" max="7940" width="16.85546875" style="1023" customWidth="1"/>
    <col min="7941" max="7941" width="20.7109375" style="1023" customWidth="1"/>
    <col min="7942" max="7942" width="16.140625" style="1023" customWidth="1"/>
    <col min="7943" max="7943" width="20.7109375" style="1023" customWidth="1"/>
    <col min="7944" max="7944" width="15.85546875" style="1023" customWidth="1"/>
    <col min="7945" max="7945" width="17.28515625" style="1023" customWidth="1"/>
    <col min="7946" max="8192" width="9.140625" style="1023"/>
    <col min="8193" max="8193" width="10.28515625" style="1023" customWidth="1"/>
    <col min="8194" max="8194" width="20.7109375" style="1023" customWidth="1"/>
    <col min="8195" max="8196" width="16.85546875" style="1023" customWidth="1"/>
    <col min="8197" max="8197" width="20.7109375" style="1023" customWidth="1"/>
    <col min="8198" max="8198" width="16.140625" style="1023" customWidth="1"/>
    <col min="8199" max="8199" width="20.7109375" style="1023" customWidth="1"/>
    <col min="8200" max="8200" width="15.85546875" style="1023" customWidth="1"/>
    <col min="8201" max="8201" width="17.28515625" style="1023" customWidth="1"/>
    <col min="8202" max="8448" width="9.140625" style="1023"/>
    <col min="8449" max="8449" width="10.28515625" style="1023" customWidth="1"/>
    <col min="8450" max="8450" width="20.7109375" style="1023" customWidth="1"/>
    <col min="8451" max="8452" width="16.85546875" style="1023" customWidth="1"/>
    <col min="8453" max="8453" width="20.7109375" style="1023" customWidth="1"/>
    <col min="8454" max="8454" width="16.140625" style="1023" customWidth="1"/>
    <col min="8455" max="8455" width="20.7109375" style="1023" customWidth="1"/>
    <col min="8456" max="8456" width="15.85546875" style="1023" customWidth="1"/>
    <col min="8457" max="8457" width="17.28515625" style="1023" customWidth="1"/>
    <col min="8458" max="8704" width="9.140625" style="1023"/>
    <col min="8705" max="8705" width="10.28515625" style="1023" customWidth="1"/>
    <col min="8706" max="8706" width="20.7109375" style="1023" customWidth="1"/>
    <col min="8707" max="8708" width="16.85546875" style="1023" customWidth="1"/>
    <col min="8709" max="8709" width="20.7109375" style="1023" customWidth="1"/>
    <col min="8710" max="8710" width="16.140625" style="1023" customWidth="1"/>
    <col min="8711" max="8711" width="20.7109375" style="1023" customWidth="1"/>
    <col min="8712" max="8712" width="15.85546875" style="1023" customWidth="1"/>
    <col min="8713" max="8713" width="17.28515625" style="1023" customWidth="1"/>
    <col min="8714" max="8960" width="9.140625" style="1023"/>
    <col min="8961" max="8961" width="10.28515625" style="1023" customWidth="1"/>
    <col min="8962" max="8962" width="20.7109375" style="1023" customWidth="1"/>
    <col min="8963" max="8964" width="16.85546875" style="1023" customWidth="1"/>
    <col min="8965" max="8965" width="20.7109375" style="1023" customWidth="1"/>
    <col min="8966" max="8966" width="16.140625" style="1023" customWidth="1"/>
    <col min="8967" max="8967" width="20.7109375" style="1023" customWidth="1"/>
    <col min="8968" max="8968" width="15.85546875" style="1023" customWidth="1"/>
    <col min="8969" max="8969" width="17.28515625" style="1023" customWidth="1"/>
    <col min="8970" max="9216" width="9.140625" style="1023"/>
    <col min="9217" max="9217" width="10.28515625" style="1023" customWidth="1"/>
    <col min="9218" max="9218" width="20.7109375" style="1023" customWidth="1"/>
    <col min="9219" max="9220" width="16.85546875" style="1023" customWidth="1"/>
    <col min="9221" max="9221" width="20.7109375" style="1023" customWidth="1"/>
    <col min="9222" max="9222" width="16.140625" style="1023" customWidth="1"/>
    <col min="9223" max="9223" width="20.7109375" style="1023" customWidth="1"/>
    <col min="9224" max="9224" width="15.85546875" style="1023" customWidth="1"/>
    <col min="9225" max="9225" width="17.28515625" style="1023" customWidth="1"/>
    <col min="9226" max="9472" width="9.140625" style="1023"/>
    <col min="9473" max="9473" width="10.28515625" style="1023" customWidth="1"/>
    <col min="9474" max="9474" width="20.7109375" style="1023" customWidth="1"/>
    <col min="9475" max="9476" width="16.85546875" style="1023" customWidth="1"/>
    <col min="9477" max="9477" width="20.7109375" style="1023" customWidth="1"/>
    <col min="9478" max="9478" width="16.140625" style="1023" customWidth="1"/>
    <col min="9479" max="9479" width="20.7109375" style="1023" customWidth="1"/>
    <col min="9480" max="9480" width="15.85546875" style="1023" customWidth="1"/>
    <col min="9481" max="9481" width="17.28515625" style="1023" customWidth="1"/>
    <col min="9482" max="9728" width="9.140625" style="1023"/>
    <col min="9729" max="9729" width="10.28515625" style="1023" customWidth="1"/>
    <col min="9730" max="9730" width="20.7109375" style="1023" customWidth="1"/>
    <col min="9731" max="9732" width="16.85546875" style="1023" customWidth="1"/>
    <col min="9733" max="9733" width="20.7109375" style="1023" customWidth="1"/>
    <col min="9734" max="9734" width="16.140625" style="1023" customWidth="1"/>
    <col min="9735" max="9735" width="20.7109375" style="1023" customWidth="1"/>
    <col min="9736" max="9736" width="15.85546875" style="1023" customWidth="1"/>
    <col min="9737" max="9737" width="17.28515625" style="1023" customWidth="1"/>
    <col min="9738" max="9984" width="9.140625" style="1023"/>
    <col min="9985" max="9985" width="10.28515625" style="1023" customWidth="1"/>
    <col min="9986" max="9986" width="20.7109375" style="1023" customWidth="1"/>
    <col min="9987" max="9988" width="16.85546875" style="1023" customWidth="1"/>
    <col min="9989" max="9989" width="20.7109375" style="1023" customWidth="1"/>
    <col min="9990" max="9990" width="16.140625" style="1023" customWidth="1"/>
    <col min="9991" max="9991" width="20.7109375" style="1023" customWidth="1"/>
    <col min="9992" max="9992" width="15.85546875" style="1023" customWidth="1"/>
    <col min="9993" max="9993" width="17.28515625" style="1023" customWidth="1"/>
    <col min="9994" max="10240" width="9.140625" style="1023"/>
    <col min="10241" max="10241" width="10.28515625" style="1023" customWidth="1"/>
    <col min="10242" max="10242" width="20.7109375" style="1023" customWidth="1"/>
    <col min="10243" max="10244" width="16.85546875" style="1023" customWidth="1"/>
    <col min="10245" max="10245" width="20.7109375" style="1023" customWidth="1"/>
    <col min="10246" max="10246" width="16.140625" style="1023" customWidth="1"/>
    <col min="10247" max="10247" width="20.7109375" style="1023" customWidth="1"/>
    <col min="10248" max="10248" width="15.85546875" style="1023" customWidth="1"/>
    <col min="10249" max="10249" width="17.28515625" style="1023" customWidth="1"/>
    <col min="10250" max="10496" width="9.140625" style="1023"/>
    <col min="10497" max="10497" width="10.28515625" style="1023" customWidth="1"/>
    <col min="10498" max="10498" width="20.7109375" style="1023" customWidth="1"/>
    <col min="10499" max="10500" width="16.85546875" style="1023" customWidth="1"/>
    <col min="10501" max="10501" width="20.7109375" style="1023" customWidth="1"/>
    <col min="10502" max="10502" width="16.140625" style="1023" customWidth="1"/>
    <col min="10503" max="10503" width="20.7109375" style="1023" customWidth="1"/>
    <col min="10504" max="10504" width="15.85546875" style="1023" customWidth="1"/>
    <col min="10505" max="10505" width="17.28515625" style="1023" customWidth="1"/>
    <col min="10506" max="10752" width="9.140625" style="1023"/>
    <col min="10753" max="10753" width="10.28515625" style="1023" customWidth="1"/>
    <col min="10754" max="10754" width="20.7109375" style="1023" customWidth="1"/>
    <col min="10755" max="10756" width="16.85546875" style="1023" customWidth="1"/>
    <col min="10757" max="10757" width="20.7109375" style="1023" customWidth="1"/>
    <col min="10758" max="10758" width="16.140625" style="1023" customWidth="1"/>
    <col min="10759" max="10759" width="20.7109375" style="1023" customWidth="1"/>
    <col min="10760" max="10760" width="15.85546875" style="1023" customWidth="1"/>
    <col min="10761" max="10761" width="17.28515625" style="1023" customWidth="1"/>
    <col min="10762" max="11008" width="9.140625" style="1023"/>
    <col min="11009" max="11009" width="10.28515625" style="1023" customWidth="1"/>
    <col min="11010" max="11010" width="20.7109375" style="1023" customWidth="1"/>
    <col min="11011" max="11012" width="16.85546875" style="1023" customWidth="1"/>
    <col min="11013" max="11013" width="20.7109375" style="1023" customWidth="1"/>
    <col min="11014" max="11014" width="16.140625" style="1023" customWidth="1"/>
    <col min="11015" max="11015" width="20.7109375" style="1023" customWidth="1"/>
    <col min="11016" max="11016" width="15.85546875" style="1023" customWidth="1"/>
    <col min="11017" max="11017" width="17.28515625" style="1023" customWidth="1"/>
    <col min="11018" max="11264" width="9.140625" style="1023"/>
    <col min="11265" max="11265" width="10.28515625" style="1023" customWidth="1"/>
    <col min="11266" max="11266" width="20.7109375" style="1023" customWidth="1"/>
    <col min="11267" max="11268" width="16.85546875" style="1023" customWidth="1"/>
    <col min="11269" max="11269" width="20.7109375" style="1023" customWidth="1"/>
    <col min="11270" max="11270" width="16.140625" style="1023" customWidth="1"/>
    <col min="11271" max="11271" width="20.7109375" style="1023" customWidth="1"/>
    <col min="11272" max="11272" width="15.85546875" style="1023" customWidth="1"/>
    <col min="11273" max="11273" width="17.28515625" style="1023" customWidth="1"/>
    <col min="11274" max="11520" width="9.140625" style="1023"/>
    <col min="11521" max="11521" width="10.28515625" style="1023" customWidth="1"/>
    <col min="11522" max="11522" width="20.7109375" style="1023" customWidth="1"/>
    <col min="11523" max="11524" width="16.85546875" style="1023" customWidth="1"/>
    <col min="11525" max="11525" width="20.7109375" style="1023" customWidth="1"/>
    <col min="11526" max="11526" width="16.140625" style="1023" customWidth="1"/>
    <col min="11527" max="11527" width="20.7109375" style="1023" customWidth="1"/>
    <col min="11528" max="11528" width="15.85546875" style="1023" customWidth="1"/>
    <col min="11529" max="11529" width="17.28515625" style="1023" customWidth="1"/>
    <col min="11530" max="11776" width="9.140625" style="1023"/>
    <col min="11777" max="11777" width="10.28515625" style="1023" customWidth="1"/>
    <col min="11778" max="11778" width="20.7109375" style="1023" customWidth="1"/>
    <col min="11779" max="11780" width="16.85546875" style="1023" customWidth="1"/>
    <col min="11781" max="11781" width="20.7109375" style="1023" customWidth="1"/>
    <col min="11782" max="11782" width="16.140625" style="1023" customWidth="1"/>
    <col min="11783" max="11783" width="20.7109375" style="1023" customWidth="1"/>
    <col min="11784" max="11784" width="15.85546875" style="1023" customWidth="1"/>
    <col min="11785" max="11785" width="17.28515625" style="1023" customWidth="1"/>
    <col min="11786" max="12032" width="9.140625" style="1023"/>
    <col min="12033" max="12033" width="10.28515625" style="1023" customWidth="1"/>
    <col min="12034" max="12034" width="20.7109375" style="1023" customWidth="1"/>
    <col min="12035" max="12036" width="16.85546875" style="1023" customWidth="1"/>
    <col min="12037" max="12037" width="20.7109375" style="1023" customWidth="1"/>
    <col min="12038" max="12038" width="16.140625" style="1023" customWidth="1"/>
    <col min="12039" max="12039" width="20.7109375" style="1023" customWidth="1"/>
    <col min="12040" max="12040" width="15.85546875" style="1023" customWidth="1"/>
    <col min="12041" max="12041" width="17.28515625" style="1023" customWidth="1"/>
    <col min="12042" max="12288" width="9.140625" style="1023"/>
    <col min="12289" max="12289" width="10.28515625" style="1023" customWidth="1"/>
    <col min="12290" max="12290" width="20.7109375" style="1023" customWidth="1"/>
    <col min="12291" max="12292" width="16.85546875" style="1023" customWidth="1"/>
    <col min="12293" max="12293" width="20.7109375" style="1023" customWidth="1"/>
    <col min="12294" max="12294" width="16.140625" style="1023" customWidth="1"/>
    <col min="12295" max="12295" width="20.7109375" style="1023" customWidth="1"/>
    <col min="12296" max="12296" width="15.85546875" style="1023" customWidth="1"/>
    <col min="12297" max="12297" width="17.28515625" style="1023" customWidth="1"/>
    <col min="12298" max="12544" width="9.140625" style="1023"/>
    <col min="12545" max="12545" width="10.28515625" style="1023" customWidth="1"/>
    <col min="12546" max="12546" width="20.7109375" style="1023" customWidth="1"/>
    <col min="12547" max="12548" width="16.85546875" style="1023" customWidth="1"/>
    <col min="12549" max="12549" width="20.7109375" style="1023" customWidth="1"/>
    <col min="12550" max="12550" width="16.140625" style="1023" customWidth="1"/>
    <col min="12551" max="12551" width="20.7109375" style="1023" customWidth="1"/>
    <col min="12552" max="12552" width="15.85546875" style="1023" customWidth="1"/>
    <col min="12553" max="12553" width="17.28515625" style="1023" customWidth="1"/>
    <col min="12554" max="12800" width="9.140625" style="1023"/>
    <col min="12801" max="12801" width="10.28515625" style="1023" customWidth="1"/>
    <col min="12802" max="12802" width="20.7109375" style="1023" customWidth="1"/>
    <col min="12803" max="12804" width="16.85546875" style="1023" customWidth="1"/>
    <col min="12805" max="12805" width="20.7109375" style="1023" customWidth="1"/>
    <col min="12806" max="12806" width="16.140625" style="1023" customWidth="1"/>
    <col min="12807" max="12807" width="20.7109375" style="1023" customWidth="1"/>
    <col min="12808" max="12808" width="15.85546875" style="1023" customWidth="1"/>
    <col min="12809" max="12809" width="17.28515625" style="1023" customWidth="1"/>
    <col min="12810" max="13056" width="9.140625" style="1023"/>
    <col min="13057" max="13057" width="10.28515625" style="1023" customWidth="1"/>
    <col min="13058" max="13058" width="20.7109375" style="1023" customWidth="1"/>
    <col min="13059" max="13060" width="16.85546875" style="1023" customWidth="1"/>
    <col min="13061" max="13061" width="20.7109375" style="1023" customWidth="1"/>
    <col min="13062" max="13062" width="16.140625" style="1023" customWidth="1"/>
    <col min="13063" max="13063" width="20.7109375" style="1023" customWidth="1"/>
    <col min="13064" max="13064" width="15.85546875" style="1023" customWidth="1"/>
    <col min="13065" max="13065" width="17.28515625" style="1023" customWidth="1"/>
    <col min="13066" max="13312" width="9.140625" style="1023"/>
    <col min="13313" max="13313" width="10.28515625" style="1023" customWidth="1"/>
    <col min="13314" max="13314" width="20.7109375" style="1023" customWidth="1"/>
    <col min="13315" max="13316" width="16.85546875" style="1023" customWidth="1"/>
    <col min="13317" max="13317" width="20.7109375" style="1023" customWidth="1"/>
    <col min="13318" max="13318" width="16.140625" style="1023" customWidth="1"/>
    <col min="13319" max="13319" width="20.7109375" style="1023" customWidth="1"/>
    <col min="13320" max="13320" width="15.85546875" style="1023" customWidth="1"/>
    <col min="13321" max="13321" width="17.28515625" style="1023" customWidth="1"/>
    <col min="13322" max="13568" width="9.140625" style="1023"/>
    <col min="13569" max="13569" width="10.28515625" style="1023" customWidth="1"/>
    <col min="13570" max="13570" width="20.7109375" style="1023" customWidth="1"/>
    <col min="13571" max="13572" width="16.85546875" style="1023" customWidth="1"/>
    <col min="13573" max="13573" width="20.7109375" style="1023" customWidth="1"/>
    <col min="13574" max="13574" width="16.140625" style="1023" customWidth="1"/>
    <col min="13575" max="13575" width="20.7109375" style="1023" customWidth="1"/>
    <col min="13576" max="13576" width="15.85546875" style="1023" customWidth="1"/>
    <col min="13577" max="13577" width="17.28515625" style="1023" customWidth="1"/>
    <col min="13578" max="13824" width="9.140625" style="1023"/>
    <col min="13825" max="13825" width="10.28515625" style="1023" customWidth="1"/>
    <col min="13826" max="13826" width="20.7109375" style="1023" customWidth="1"/>
    <col min="13827" max="13828" width="16.85546875" style="1023" customWidth="1"/>
    <col min="13829" max="13829" width="20.7109375" style="1023" customWidth="1"/>
    <col min="13830" max="13830" width="16.140625" style="1023" customWidth="1"/>
    <col min="13831" max="13831" width="20.7109375" style="1023" customWidth="1"/>
    <col min="13832" max="13832" width="15.85546875" style="1023" customWidth="1"/>
    <col min="13833" max="13833" width="17.28515625" style="1023" customWidth="1"/>
    <col min="13834" max="14080" width="9.140625" style="1023"/>
    <col min="14081" max="14081" width="10.28515625" style="1023" customWidth="1"/>
    <col min="14082" max="14082" width="20.7109375" style="1023" customWidth="1"/>
    <col min="14083" max="14084" width="16.85546875" style="1023" customWidth="1"/>
    <col min="14085" max="14085" width="20.7109375" style="1023" customWidth="1"/>
    <col min="14086" max="14086" width="16.140625" style="1023" customWidth="1"/>
    <col min="14087" max="14087" width="20.7109375" style="1023" customWidth="1"/>
    <col min="14088" max="14088" width="15.85546875" style="1023" customWidth="1"/>
    <col min="14089" max="14089" width="17.28515625" style="1023" customWidth="1"/>
    <col min="14090" max="14336" width="9.140625" style="1023"/>
    <col min="14337" max="14337" width="10.28515625" style="1023" customWidth="1"/>
    <col min="14338" max="14338" width="20.7109375" style="1023" customWidth="1"/>
    <col min="14339" max="14340" width="16.85546875" style="1023" customWidth="1"/>
    <col min="14341" max="14341" width="20.7109375" style="1023" customWidth="1"/>
    <col min="14342" max="14342" width="16.140625" style="1023" customWidth="1"/>
    <col min="14343" max="14343" width="20.7109375" style="1023" customWidth="1"/>
    <col min="14344" max="14344" width="15.85546875" style="1023" customWidth="1"/>
    <col min="14345" max="14345" width="17.28515625" style="1023" customWidth="1"/>
    <col min="14346" max="14592" width="9.140625" style="1023"/>
    <col min="14593" max="14593" width="10.28515625" style="1023" customWidth="1"/>
    <col min="14594" max="14594" width="20.7109375" style="1023" customWidth="1"/>
    <col min="14595" max="14596" width="16.85546875" style="1023" customWidth="1"/>
    <col min="14597" max="14597" width="20.7109375" style="1023" customWidth="1"/>
    <col min="14598" max="14598" width="16.140625" style="1023" customWidth="1"/>
    <col min="14599" max="14599" width="20.7109375" style="1023" customWidth="1"/>
    <col min="14600" max="14600" width="15.85546875" style="1023" customWidth="1"/>
    <col min="14601" max="14601" width="17.28515625" style="1023" customWidth="1"/>
    <col min="14602" max="14848" width="9.140625" style="1023"/>
    <col min="14849" max="14849" width="10.28515625" style="1023" customWidth="1"/>
    <col min="14850" max="14850" width="20.7109375" style="1023" customWidth="1"/>
    <col min="14851" max="14852" width="16.85546875" style="1023" customWidth="1"/>
    <col min="14853" max="14853" width="20.7109375" style="1023" customWidth="1"/>
    <col min="14854" max="14854" width="16.140625" style="1023" customWidth="1"/>
    <col min="14855" max="14855" width="20.7109375" style="1023" customWidth="1"/>
    <col min="14856" max="14856" width="15.85546875" style="1023" customWidth="1"/>
    <col min="14857" max="14857" width="17.28515625" style="1023" customWidth="1"/>
    <col min="14858" max="15104" width="9.140625" style="1023"/>
    <col min="15105" max="15105" width="10.28515625" style="1023" customWidth="1"/>
    <col min="15106" max="15106" width="20.7109375" style="1023" customWidth="1"/>
    <col min="15107" max="15108" width="16.85546875" style="1023" customWidth="1"/>
    <col min="15109" max="15109" width="20.7109375" style="1023" customWidth="1"/>
    <col min="15110" max="15110" width="16.140625" style="1023" customWidth="1"/>
    <col min="15111" max="15111" width="20.7109375" style="1023" customWidth="1"/>
    <col min="15112" max="15112" width="15.85546875" style="1023" customWidth="1"/>
    <col min="15113" max="15113" width="17.28515625" style="1023" customWidth="1"/>
    <col min="15114" max="15360" width="9.140625" style="1023"/>
    <col min="15361" max="15361" width="10.28515625" style="1023" customWidth="1"/>
    <col min="15362" max="15362" width="20.7109375" style="1023" customWidth="1"/>
    <col min="15363" max="15364" width="16.85546875" style="1023" customWidth="1"/>
    <col min="15365" max="15365" width="20.7109375" style="1023" customWidth="1"/>
    <col min="15366" max="15366" width="16.140625" style="1023" customWidth="1"/>
    <col min="15367" max="15367" width="20.7109375" style="1023" customWidth="1"/>
    <col min="15368" max="15368" width="15.85546875" style="1023" customWidth="1"/>
    <col min="15369" max="15369" width="17.28515625" style="1023" customWidth="1"/>
    <col min="15370" max="15616" width="9.140625" style="1023"/>
    <col min="15617" max="15617" width="10.28515625" style="1023" customWidth="1"/>
    <col min="15618" max="15618" width="20.7109375" style="1023" customWidth="1"/>
    <col min="15619" max="15620" width="16.85546875" style="1023" customWidth="1"/>
    <col min="15621" max="15621" width="20.7109375" style="1023" customWidth="1"/>
    <col min="15622" max="15622" width="16.140625" style="1023" customWidth="1"/>
    <col min="15623" max="15623" width="20.7109375" style="1023" customWidth="1"/>
    <col min="15624" max="15624" width="15.85546875" style="1023" customWidth="1"/>
    <col min="15625" max="15625" width="17.28515625" style="1023" customWidth="1"/>
    <col min="15626" max="15872" width="9.140625" style="1023"/>
    <col min="15873" max="15873" width="10.28515625" style="1023" customWidth="1"/>
    <col min="15874" max="15874" width="20.7109375" style="1023" customWidth="1"/>
    <col min="15875" max="15876" width="16.85546875" style="1023" customWidth="1"/>
    <col min="15877" max="15877" width="20.7109375" style="1023" customWidth="1"/>
    <col min="15878" max="15878" width="16.140625" style="1023" customWidth="1"/>
    <col min="15879" max="15879" width="20.7109375" style="1023" customWidth="1"/>
    <col min="15880" max="15880" width="15.85546875" style="1023" customWidth="1"/>
    <col min="15881" max="15881" width="17.28515625" style="1023" customWidth="1"/>
    <col min="15882" max="16128" width="9.140625" style="1023"/>
    <col min="16129" max="16129" width="10.28515625" style="1023" customWidth="1"/>
    <col min="16130" max="16130" width="20.7109375" style="1023" customWidth="1"/>
    <col min="16131" max="16132" width="16.85546875" style="1023" customWidth="1"/>
    <col min="16133" max="16133" width="20.7109375" style="1023" customWidth="1"/>
    <col min="16134" max="16134" width="16.140625" style="1023" customWidth="1"/>
    <col min="16135" max="16135" width="20.7109375" style="1023" customWidth="1"/>
    <col min="16136" max="16136" width="15.85546875" style="1023" customWidth="1"/>
    <col min="16137" max="16137" width="17.28515625" style="1023" customWidth="1"/>
    <col min="16138" max="16384" width="9.140625" style="1023"/>
  </cols>
  <sheetData>
    <row r="1" spans="1:9" ht="14.25">
      <c r="A1" s="1025"/>
    </row>
    <row r="2" spans="1:9" ht="20.25">
      <c r="A2" s="1617" t="s">
        <v>1773</v>
      </c>
      <c r="B2" s="1617"/>
      <c r="C2" s="1617"/>
      <c r="D2" s="1617"/>
      <c r="E2" s="1617"/>
      <c r="F2" s="1617"/>
      <c r="G2" s="1617"/>
      <c r="H2" s="1617"/>
      <c r="I2" s="1617"/>
    </row>
    <row r="3" spans="1:9">
      <c r="A3" s="1242"/>
      <c r="B3" s="1243"/>
      <c r="C3" s="1243"/>
      <c r="D3" s="1243"/>
      <c r="E3" s="1243"/>
      <c r="F3" s="1243"/>
      <c r="G3" s="1243"/>
      <c r="H3" s="1243"/>
      <c r="I3" s="1243"/>
    </row>
    <row r="4" spans="1:9" ht="12.75" customHeight="1">
      <c r="A4" s="1618" t="s">
        <v>264</v>
      </c>
      <c r="B4" s="1618"/>
      <c r="C4" s="1618"/>
      <c r="D4" s="1618"/>
      <c r="E4" s="1618"/>
      <c r="F4" s="1618"/>
      <c r="G4" s="1618"/>
      <c r="H4" s="1618"/>
      <c r="I4" s="1618"/>
    </row>
    <row r="5" spans="1:9">
      <c r="A5" s="1242"/>
      <c r="B5" s="1243"/>
      <c r="C5" s="1243"/>
      <c r="D5" s="1243"/>
      <c r="E5" s="1243"/>
      <c r="F5" s="1243"/>
      <c r="G5" s="1243"/>
      <c r="H5" s="1243"/>
      <c r="I5" s="1243"/>
    </row>
    <row r="6" spans="1:9" ht="13.5" thickBot="1">
      <c r="A6" s="1202"/>
      <c r="B6" s="1203"/>
      <c r="C6" s="1203"/>
      <c r="D6" s="1203"/>
      <c r="E6" s="1203"/>
      <c r="F6" s="1203"/>
      <c r="G6" s="1203"/>
      <c r="H6" s="1203"/>
      <c r="I6" s="1203"/>
    </row>
    <row r="7" spans="1:9">
      <c r="A7" s="1619" t="s">
        <v>1774</v>
      </c>
      <c r="B7" s="1620"/>
      <c r="C7" s="1621" t="s">
        <v>1775</v>
      </c>
      <c r="D7" s="1622" t="s">
        <v>1776</v>
      </c>
      <c r="E7" s="1623"/>
      <c r="F7" s="1622" t="s">
        <v>1777</v>
      </c>
      <c r="G7" s="1623"/>
      <c r="H7" s="1622" t="s">
        <v>1778</v>
      </c>
      <c r="I7" s="1623"/>
    </row>
    <row r="8" spans="1:9" ht="13.5" thickBot="1">
      <c r="A8" s="1624" t="s">
        <v>1779</v>
      </c>
      <c r="B8" s="1625"/>
      <c r="C8" s="1626"/>
      <c r="D8" s="1627" t="s">
        <v>1780</v>
      </c>
      <c r="E8" s="1628"/>
      <c r="F8" s="1627" t="s">
        <v>1781</v>
      </c>
      <c r="G8" s="1628"/>
      <c r="H8" s="1629" t="s">
        <v>1782</v>
      </c>
      <c r="I8" s="1630"/>
    </row>
    <row r="9" spans="1:9" ht="13.5" thickBot="1">
      <c r="A9" s="1144" t="s">
        <v>123</v>
      </c>
      <c r="B9" s="1631" t="s">
        <v>268</v>
      </c>
      <c r="C9" s="1632" t="s">
        <v>1783</v>
      </c>
      <c r="D9" s="1633" t="s">
        <v>1784</v>
      </c>
      <c r="E9" s="1634" t="s">
        <v>1785</v>
      </c>
      <c r="F9" s="1633" t="s">
        <v>1784</v>
      </c>
      <c r="G9" s="1634" t="s">
        <v>1786</v>
      </c>
      <c r="H9" s="1633" t="s">
        <v>1784</v>
      </c>
      <c r="I9" s="1631" t="s">
        <v>1787</v>
      </c>
    </row>
    <row r="10" spans="1:9">
      <c r="A10" s="1635" t="s">
        <v>271</v>
      </c>
      <c r="B10" s="1636" t="s">
        <v>1758</v>
      </c>
      <c r="C10" s="1637"/>
      <c r="D10" s="1635"/>
      <c r="E10" s="1638"/>
      <c r="F10" s="1635"/>
      <c r="G10" s="1638"/>
      <c r="H10" s="1639">
        <f>I10-G10</f>
        <v>477000</v>
      </c>
      <c r="I10" s="1640">
        <v>477000</v>
      </c>
    </row>
    <row r="11" spans="1:9">
      <c r="A11" s="1641" t="s">
        <v>274</v>
      </c>
      <c r="B11" s="1642" t="s">
        <v>775</v>
      </c>
      <c r="C11" s="1643">
        <v>5949000</v>
      </c>
      <c r="D11" s="1644"/>
      <c r="E11" s="1645">
        <v>5949000</v>
      </c>
      <c r="F11" s="1646"/>
      <c r="G11" s="1645">
        <v>5949000</v>
      </c>
      <c r="H11" s="1644"/>
      <c r="I11" s="1645">
        <v>5949000</v>
      </c>
    </row>
    <row r="12" spans="1:9">
      <c r="A12" s="1641" t="s">
        <v>276</v>
      </c>
      <c r="B12" s="1642" t="s">
        <v>776</v>
      </c>
      <c r="C12" s="1643">
        <v>800000</v>
      </c>
      <c r="D12" s="1644">
        <f t="shared" ref="D12:D61" si="0">E12-C12</f>
        <v>231028.5</v>
      </c>
      <c r="E12" s="1645">
        <v>1031028.5</v>
      </c>
      <c r="F12" s="1646">
        <f t="shared" ref="F12:F63" si="1">G12-E12</f>
        <v>3268971.9299999997</v>
      </c>
      <c r="G12" s="1645">
        <v>4300000.43</v>
      </c>
      <c r="H12" s="1644"/>
      <c r="I12" s="1645">
        <v>4300000.43</v>
      </c>
    </row>
    <row r="13" spans="1:9">
      <c r="A13" s="1641" t="s">
        <v>278</v>
      </c>
      <c r="B13" s="1642" t="s">
        <v>777</v>
      </c>
      <c r="C13" s="1643">
        <v>7635000</v>
      </c>
      <c r="D13" s="1644"/>
      <c r="E13" s="1645">
        <v>7635000</v>
      </c>
      <c r="F13" s="1646">
        <f t="shared" si="1"/>
        <v>500000</v>
      </c>
      <c r="G13" s="1645">
        <v>8135000</v>
      </c>
      <c r="H13" s="1644"/>
      <c r="I13" s="1645">
        <v>8135000</v>
      </c>
    </row>
    <row r="14" spans="1:9">
      <c r="A14" s="1641" t="s">
        <v>280</v>
      </c>
      <c r="B14" s="1642" t="s">
        <v>778</v>
      </c>
      <c r="C14" s="1643">
        <v>22000</v>
      </c>
      <c r="D14" s="1644"/>
      <c r="E14" s="1645">
        <v>22000</v>
      </c>
      <c r="F14" s="1646"/>
      <c r="G14" s="1645">
        <v>22000</v>
      </c>
      <c r="H14" s="1644"/>
      <c r="I14" s="1645">
        <v>22000</v>
      </c>
    </row>
    <row r="15" spans="1:9">
      <c r="A15" s="1641" t="s">
        <v>282</v>
      </c>
      <c r="B15" s="1642" t="s">
        <v>779</v>
      </c>
      <c r="C15" s="1643">
        <v>2500000</v>
      </c>
      <c r="D15" s="1644"/>
      <c r="E15" s="1645">
        <v>2500000</v>
      </c>
      <c r="F15" s="1646"/>
      <c r="G15" s="1645">
        <v>2500000</v>
      </c>
      <c r="H15" s="1644"/>
      <c r="I15" s="1645">
        <v>2500000</v>
      </c>
    </row>
    <row r="16" spans="1:9">
      <c r="A16" s="1641" t="s">
        <v>284</v>
      </c>
      <c r="B16" s="1642" t="s">
        <v>780</v>
      </c>
      <c r="C16" s="1643">
        <v>361000</v>
      </c>
      <c r="D16" s="1644"/>
      <c r="E16" s="1645">
        <v>361000</v>
      </c>
      <c r="F16" s="1646"/>
      <c r="G16" s="1645">
        <v>361000</v>
      </c>
      <c r="H16" s="1644"/>
      <c r="I16" s="1645">
        <v>361000</v>
      </c>
    </row>
    <row r="17" spans="1:9">
      <c r="A17" s="1641" t="s">
        <v>286</v>
      </c>
      <c r="B17" s="1642" t="s">
        <v>781</v>
      </c>
      <c r="C17" s="1643">
        <v>253000</v>
      </c>
      <c r="D17" s="1644"/>
      <c r="E17" s="1645">
        <v>253000</v>
      </c>
      <c r="F17" s="1646">
        <f t="shared" si="1"/>
        <v>10000</v>
      </c>
      <c r="G17" s="1645">
        <v>263000</v>
      </c>
      <c r="H17" s="1644"/>
      <c r="I17" s="1645">
        <v>263000</v>
      </c>
    </row>
    <row r="18" spans="1:9">
      <c r="A18" s="1641" t="s">
        <v>288</v>
      </c>
      <c r="B18" s="1642" t="s">
        <v>782</v>
      </c>
      <c r="C18" s="1643">
        <v>71000</v>
      </c>
      <c r="D18" s="1644"/>
      <c r="E18" s="1645">
        <v>71000</v>
      </c>
      <c r="F18" s="1646"/>
      <c r="G18" s="1645">
        <v>71000</v>
      </c>
      <c r="H18" s="1644"/>
      <c r="I18" s="1645">
        <v>71000</v>
      </c>
    </row>
    <row r="19" spans="1:9">
      <c r="A19" s="1641" t="s">
        <v>290</v>
      </c>
      <c r="B19" s="1642" t="s">
        <v>783</v>
      </c>
      <c r="C19" s="1643">
        <v>39552000</v>
      </c>
      <c r="D19" s="1644"/>
      <c r="E19" s="1645">
        <v>39552000</v>
      </c>
      <c r="F19" s="1646"/>
      <c r="G19" s="1645">
        <v>39552000</v>
      </c>
      <c r="H19" s="1644"/>
      <c r="I19" s="1645">
        <v>39552000</v>
      </c>
    </row>
    <row r="20" spans="1:9">
      <c r="A20" s="1641" t="s">
        <v>292</v>
      </c>
      <c r="B20" s="1642" t="s">
        <v>784</v>
      </c>
      <c r="C20" s="1643">
        <v>21000</v>
      </c>
      <c r="D20" s="1644"/>
      <c r="E20" s="1645">
        <v>21000</v>
      </c>
      <c r="F20" s="1646"/>
      <c r="G20" s="1645">
        <v>21000</v>
      </c>
      <c r="H20" s="1644">
        <f t="shared" ref="H20:H65" si="2">I20-G20</f>
        <v>2000</v>
      </c>
      <c r="I20" s="1645">
        <v>23000</v>
      </c>
    </row>
    <row r="21" spans="1:9">
      <c r="A21" s="1641" t="s">
        <v>294</v>
      </c>
      <c r="B21" s="1642" t="s">
        <v>785</v>
      </c>
      <c r="C21" s="1643">
        <v>1153000</v>
      </c>
      <c r="D21" s="1644"/>
      <c r="E21" s="1645">
        <v>1153000</v>
      </c>
      <c r="F21" s="1646"/>
      <c r="G21" s="1645">
        <v>1153000</v>
      </c>
      <c r="H21" s="1644"/>
      <c r="I21" s="1645">
        <v>1153000</v>
      </c>
    </row>
    <row r="22" spans="1:9">
      <c r="A22" s="1641" t="s">
        <v>296</v>
      </c>
      <c r="B22" s="1642" t="s">
        <v>786</v>
      </c>
      <c r="C22" s="1643">
        <v>9000</v>
      </c>
      <c r="D22" s="1644"/>
      <c r="E22" s="1645">
        <v>9000</v>
      </c>
      <c r="F22" s="1646"/>
      <c r="G22" s="1645">
        <v>9000</v>
      </c>
      <c r="H22" s="1644"/>
      <c r="I22" s="1645">
        <v>9000</v>
      </c>
    </row>
    <row r="23" spans="1:9">
      <c r="A23" s="1641" t="s">
        <v>298</v>
      </c>
      <c r="B23" s="1642" t="s">
        <v>787</v>
      </c>
      <c r="C23" s="1643">
        <v>10190000</v>
      </c>
      <c r="D23" s="1644"/>
      <c r="E23" s="1645">
        <v>10190000</v>
      </c>
      <c r="F23" s="1646"/>
      <c r="G23" s="1645">
        <v>10190000</v>
      </c>
      <c r="H23" s="1644">
        <f t="shared" si="2"/>
        <v>1200000</v>
      </c>
      <c r="I23" s="1645">
        <v>11390000</v>
      </c>
    </row>
    <row r="24" spans="1:9">
      <c r="A24" s="1641" t="s">
        <v>300</v>
      </c>
      <c r="B24" s="1642" t="s">
        <v>788</v>
      </c>
      <c r="C24" s="1643">
        <v>684000</v>
      </c>
      <c r="D24" s="1644"/>
      <c r="E24" s="1645">
        <v>684000</v>
      </c>
      <c r="F24" s="1646"/>
      <c r="G24" s="1645">
        <v>684000</v>
      </c>
      <c r="H24" s="1644"/>
      <c r="I24" s="1645">
        <v>684000</v>
      </c>
    </row>
    <row r="25" spans="1:9">
      <c r="A25" s="1641" t="s">
        <v>302</v>
      </c>
      <c r="B25" s="1642" t="s">
        <v>789</v>
      </c>
      <c r="C25" s="1643">
        <v>731000</v>
      </c>
      <c r="D25" s="1644"/>
      <c r="E25" s="1645">
        <v>731000</v>
      </c>
      <c r="F25" s="1646"/>
      <c r="G25" s="1645">
        <v>731000</v>
      </c>
      <c r="H25" s="1644"/>
      <c r="I25" s="1645">
        <v>731000</v>
      </c>
    </row>
    <row r="26" spans="1:9">
      <c r="A26" s="1641" t="s">
        <v>304</v>
      </c>
      <c r="B26" s="1642" t="s">
        <v>790</v>
      </c>
      <c r="C26" s="1643">
        <v>175562000</v>
      </c>
      <c r="D26" s="1644"/>
      <c r="E26" s="1645">
        <v>175562000</v>
      </c>
      <c r="F26" s="1646"/>
      <c r="G26" s="1645">
        <v>175562000</v>
      </c>
      <c r="H26" s="1644"/>
      <c r="I26" s="1645">
        <v>175562000</v>
      </c>
    </row>
    <row r="27" spans="1:9">
      <c r="A27" s="1641" t="s">
        <v>306</v>
      </c>
      <c r="B27" s="1642" t="s">
        <v>791</v>
      </c>
      <c r="C27" s="1643">
        <v>3982000</v>
      </c>
      <c r="D27" s="1644"/>
      <c r="E27" s="1645">
        <v>3982000</v>
      </c>
      <c r="F27" s="1646"/>
      <c r="G27" s="1645">
        <v>3982000</v>
      </c>
      <c r="H27" s="1644">
        <f t="shared" si="2"/>
        <v>-200000</v>
      </c>
      <c r="I27" s="1645">
        <v>3782000</v>
      </c>
    </row>
    <row r="28" spans="1:9">
      <c r="A28" s="1641" t="s">
        <v>308</v>
      </c>
      <c r="B28" s="1642" t="s">
        <v>792</v>
      </c>
      <c r="C28" s="1643">
        <v>35177000</v>
      </c>
      <c r="D28" s="1644"/>
      <c r="E28" s="1645">
        <v>35177000</v>
      </c>
      <c r="F28" s="1646">
        <f t="shared" si="1"/>
        <v>-500000</v>
      </c>
      <c r="G28" s="1645">
        <v>34677000</v>
      </c>
      <c r="H28" s="1644">
        <f t="shared" si="2"/>
        <v>-2220000</v>
      </c>
      <c r="I28" s="1645">
        <v>32457000</v>
      </c>
    </row>
    <row r="29" spans="1:9">
      <c r="A29" s="1641" t="s">
        <v>310</v>
      </c>
      <c r="B29" s="1642" t="s">
        <v>793</v>
      </c>
      <c r="C29" s="1643">
        <v>2167000</v>
      </c>
      <c r="D29" s="1644"/>
      <c r="E29" s="1645">
        <v>2167000</v>
      </c>
      <c r="F29" s="1646"/>
      <c r="G29" s="1645">
        <v>2167000</v>
      </c>
      <c r="H29" s="1644">
        <f t="shared" si="2"/>
        <v>53000</v>
      </c>
      <c r="I29" s="1645">
        <v>2220000</v>
      </c>
    </row>
    <row r="30" spans="1:9">
      <c r="A30" s="1641" t="s">
        <v>312</v>
      </c>
      <c r="B30" s="1642" t="s">
        <v>794</v>
      </c>
      <c r="C30" s="1643">
        <v>11080000</v>
      </c>
      <c r="D30" s="1644"/>
      <c r="E30" s="1645">
        <v>11080000</v>
      </c>
      <c r="F30" s="1646"/>
      <c r="G30" s="1645">
        <v>11080000</v>
      </c>
      <c r="H30" s="1644">
        <f t="shared" si="2"/>
        <v>250000</v>
      </c>
      <c r="I30" s="1645">
        <v>11330000</v>
      </c>
    </row>
    <row r="31" spans="1:9">
      <c r="A31" s="1641" t="s">
        <v>314</v>
      </c>
      <c r="B31" s="1642" t="s">
        <v>795</v>
      </c>
      <c r="C31" s="1643">
        <v>6585000</v>
      </c>
      <c r="D31" s="1644"/>
      <c r="E31" s="1645">
        <v>6585000</v>
      </c>
      <c r="F31" s="1646"/>
      <c r="G31" s="1645">
        <v>6585000</v>
      </c>
      <c r="H31" s="1644">
        <f t="shared" si="2"/>
        <v>-900000</v>
      </c>
      <c r="I31" s="1645">
        <v>5685000</v>
      </c>
    </row>
    <row r="32" spans="1:9">
      <c r="A32" s="1641" t="s">
        <v>316</v>
      </c>
      <c r="B32" s="1647" t="s">
        <v>941</v>
      </c>
      <c r="C32" s="1648"/>
      <c r="D32" s="1644"/>
      <c r="E32" s="1642"/>
      <c r="F32" s="1646">
        <f t="shared" si="1"/>
        <v>334000</v>
      </c>
      <c r="G32" s="1645">
        <v>334000</v>
      </c>
      <c r="H32" s="1644"/>
      <c r="I32" s="1645">
        <v>334000</v>
      </c>
    </row>
    <row r="33" spans="1:10">
      <c r="A33" s="1641" t="s">
        <v>318</v>
      </c>
      <c r="B33" s="1642" t="s">
        <v>796</v>
      </c>
      <c r="C33" s="1643">
        <v>71000</v>
      </c>
      <c r="D33" s="1644"/>
      <c r="E33" s="1645">
        <v>71000</v>
      </c>
      <c r="F33" s="1646"/>
      <c r="G33" s="1645">
        <v>71000</v>
      </c>
      <c r="H33" s="1644"/>
      <c r="I33" s="1645">
        <v>71000</v>
      </c>
    </row>
    <row r="34" spans="1:10">
      <c r="A34" s="1641" t="s">
        <v>320</v>
      </c>
      <c r="B34" s="1642" t="s">
        <v>797</v>
      </c>
      <c r="C34" s="1643">
        <v>142000</v>
      </c>
      <c r="D34" s="1644"/>
      <c r="E34" s="1645">
        <v>142000</v>
      </c>
      <c r="F34" s="1646"/>
      <c r="G34" s="1645">
        <v>142000</v>
      </c>
      <c r="H34" s="1644"/>
      <c r="I34" s="1645">
        <v>142000</v>
      </c>
    </row>
    <row r="35" spans="1:10" ht="13.5" thickBot="1">
      <c r="A35" s="1657" t="s">
        <v>322</v>
      </c>
      <c r="B35" s="1658" t="s">
        <v>798</v>
      </c>
      <c r="C35" s="1659">
        <v>500000</v>
      </c>
      <c r="D35" s="1660"/>
      <c r="E35" s="1661">
        <v>500000</v>
      </c>
      <c r="F35" s="1662"/>
      <c r="G35" s="1661">
        <v>500000</v>
      </c>
      <c r="H35" s="1660"/>
      <c r="I35" s="1661">
        <v>500000</v>
      </c>
    </row>
    <row r="36" spans="1:10" ht="13.5" thickBot="1">
      <c r="A36" s="1696"/>
      <c r="B36" s="1697"/>
      <c r="C36" s="1698"/>
      <c r="D36" s="1699"/>
      <c r="E36" s="1698"/>
      <c r="F36" s="1700"/>
      <c r="G36" s="1698"/>
      <c r="H36" s="1699"/>
      <c r="I36" s="1701"/>
      <c r="J36" s="1715"/>
    </row>
    <row r="37" spans="1:10" ht="13.5" thickBot="1">
      <c r="A37" s="1691" t="s">
        <v>324</v>
      </c>
      <c r="B37" s="1692" t="s">
        <v>799</v>
      </c>
      <c r="C37" s="1690">
        <v>46563000</v>
      </c>
      <c r="D37" s="1665">
        <f t="shared" si="0"/>
        <v>-608000</v>
      </c>
      <c r="E37" s="1667">
        <v>45955000</v>
      </c>
      <c r="F37" s="1666"/>
      <c r="G37" s="1667">
        <v>45955000</v>
      </c>
      <c r="H37" s="1665"/>
      <c r="I37" s="1667">
        <v>45955000</v>
      </c>
    </row>
    <row r="38" spans="1:10" ht="13.5" thickBot="1">
      <c r="A38" s="1696"/>
      <c r="B38" s="1702"/>
      <c r="C38" s="1698"/>
      <c r="D38" s="1699"/>
      <c r="E38" s="1698"/>
      <c r="F38" s="1700"/>
      <c r="G38" s="1698"/>
      <c r="H38" s="1699"/>
      <c r="I38" s="1701"/>
    </row>
    <row r="39" spans="1:10">
      <c r="A39" s="1635" t="s">
        <v>326</v>
      </c>
      <c r="B39" s="1636" t="s">
        <v>800</v>
      </c>
      <c r="C39" s="1663"/>
      <c r="D39" s="1639">
        <f t="shared" si="0"/>
        <v>24960000</v>
      </c>
      <c r="E39" s="1640">
        <v>24960000</v>
      </c>
      <c r="F39" s="1664"/>
      <c r="G39" s="1640">
        <v>24960000</v>
      </c>
      <c r="H39" s="1639"/>
      <c r="I39" s="1640">
        <v>24960000</v>
      </c>
    </row>
    <row r="40" spans="1:10">
      <c r="A40" s="1641" t="s">
        <v>328</v>
      </c>
      <c r="B40" s="1642" t="s">
        <v>801</v>
      </c>
      <c r="C40" s="1643">
        <v>47233000</v>
      </c>
      <c r="D40" s="1644"/>
      <c r="E40" s="1645">
        <v>47233000</v>
      </c>
      <c r="F40" s="1646"/>
      <c r="G40" s="1645">
        <v>47233000</v>
      </c>
      <c r="H40" s="1644">
        <f t="shared" si="2"/>
        <v>5000000</v>
      </c>
      <c r="I40" s="1645">
        <v>52233000</v>
      </c>
    </row>
    <row r="41" spans="1:10">
      <c r="A41" s="1641" t="s">
        <v>331</v>
      </c>
      <c r="B41" s="1642" t="s">
        <v>802</v>
      </c>
      <c r="C41" s="1643">
        <v>5018000</v>
      </c>
      <c r="D41" s="1644"/>
      <c r="E41" s="1645">
        <v>5018000</v>
      </c>
      <c r="F41" s="1646"/>
      <c r="G41" s="1645">
        <v>5018000</v>
      </c>
      <c r="H41" s="1644">
        <f t="shared" si="2"/>
        <v>300000</v>
      </c>
      <c r="I41" s="1645">
        <v>5318000</v>
      </c>
    </row>
    <row r="42" spans="1:10">
      <c r="A42" s="1641" t="s">
        <v>333</v>
      </c>
      <c r="B42" s="1642" t="s">
        <v>803</v>
      </c>
      <c r="C42" s="1643">
        <v>30819000</v>
      </c>
      <c r="D42" s="1644"/>
      <c r="E42" s="1645">
        <v>30819000</v>
      </c>
      <c r="F42" s="1646"/>
      <c r="G42" s="1645">
        <v>30819000</v>
      </c>
      <c r="H42" s="1644">
        <f t="shared" si="2"/>
        <v>1561000</v>
      </c>
      <c r="I42" s="1645">
        <v>32380000</v>
      </c>
    </row>
    <row r="43" spans="1:10">
      <c r="A43" s="1641" t="s">
        <v>335</v>
      </c>
      <c r="B43" s="1642" t="s">
        <v>804</v>
      </c>
      <c r="C43" s="1643">
        <v>250000</v>
      </c>
      <c r="D43" s="1644"/>
      <c r="E43" s="1645">
        <v>250000</v>
      </c>
      <c r="F43" s="1646"/>
      <c r="G43" s="1645">
        <v>250000</v>
      </c>
      <c r="H43" s="1644"/>
      <c r="I43" s="1645">
        <v>250000</v>
      </c>
    </row>
    <row r="44" spans="1:10">
      <c r="A44" s="1641" t="s">
        <v>337</v>
      </c>
      <c r="B44" s="1642" t="s">
        <v>805</v>
      </c>
      <c r="C44" s="1643">
        <v>7871000</v>
      </c>
      <c r="D44" s="1644"/>
      <c r="E44" s="1645">
        <v>7871000</v>
      </c>
      <c r="F44" s="1646"/>
      <c r="G44" s="1645">
        <v>7871000</v>
      </c>
      <c r="H44" s="1644">
        <f t="shared" si="2"/>
        <v>3000000</v>
      </c>
      <c r="I44" s="1645">
        <v>10871000</v>
      </c>
    </row>
    <row r="45" spans="1:10">
      <c r="A45" s="1641" t="s">
        <v>339</v>
      </c>
      <c r="B45" s="1642" t="s">
        <v>806</v>
      </c>
      <c r="C45" s="1643">
        <v>940000</v>
      </c>
      <c r="D45" s="1644"/>
      <c r="E45" s="1645">
        <v>940000</v>
      </c>
      <c r="F45" s="1646"/>
      <c r="G45" s="1645">
        <v>940000</v>
      </c>
      <c r="H45" s="1644"/>
      <c r="I45" s="1645">
        <v>940000</v>
      </c>
    </row>
    <row r="46" spans="1:10">
      <c r="A46" s="1641" t="s">
        <v>358</v>
      </c>
      <c r="B46" s="1642" t="s">
        <v>807</v>
      </c>
      <c r="C46" s="1643">
        <v>33085000</v>
      </c>
      <c r="D46" s="1644"/>
      <c r="E46" s="1645">
        <v>33085000</v>
      </c>
      <c r="F46" s="1646"/>
      <c r="G46" s="1645">
        <v>33085000</v>
      </c>
      <c r="H46" s="1644">
        <f t="shared" si="2"/>
        <v>2263000</v>
      </c>
      <c r="I46" s="1645">
        <v>35348000</v>
      </c>
    </row>
    <row r="47" spans="1:10">
      <c r="A47" s="1641" t="s">
        <v>359</v>
      </c>
      <c r="B47" s="1642" t="s">
        <v>808</v>
      </c>
      <c r="C47" s="1643">
        <v>841000</v>
      </c>
      <c r="D47" s="1644"/>
      <c r="E47" s="1645">
        <v>841000</v>
      </c>
      <c r="F47" s="1646">
        <f t="shared" si="1"/>
        <v>228000</v>
      </c>
      <c r="G47" s="1645">
        <v>1069000</v>
      </c>
      <c r="H47" s="1644">
        <f t="shared" si="2"/>
        <v>-150000</v>
      </c>
      <c r="I47" s="1645">
        <v>919000</v>
      </c>
    </row>
    <row r="48" spans="1:10">
      <c r="A48" s="1641" t="s">
        <v>360</v>
      </c>
      <c r="B48" s="1642" t="s">
        <v>809</v>
      </c>
      <c r="C48" s="1643">
        <v>162000</v>
      </c>
      <c r="D48" s="1644"/>
      <c r="E48" s="1645">
        <v>162000</v>
      </c>
      <c r="F48" s="1646">
        <f t="shared" si="1"/>
        <v>-10000</v>
      </c>
      <c r="G48" s="1645">
        <v>152000</v>
      </c>
      <c r="H48" s="1644"/>
      <c r="I48" s="1645">
        <v>152000</v>
      </c>
    </row>
    <row r="49" spans="1:10">
      <c r="A49" s="1641" t="s">
        <v>361</v>
      </c>
      <c r="B49" s="1642" t="s">
        <v>810</v>
      </c>
      <c r="C49" s="1643">
        <v>10719000</v>
      </c>
      <c r="D49" s="1644"/>
      <c r="E49" s="1645">
        <v>10719000</v>
      </c>
      <c r="F49" s="1646"/>
      <c r="G49" s="1645">
        <v>10719000</v>
      </c>
      <c r="H49" s="1644"/>
      <c r="I49" s="1645">
        <v>10719000</v>
      </c>
    </row>
    <row r="50" spans="1:10" ht="13.5" thickBot="1">
      <c r="A50" s="1657" t="s">
        <v>362</v>
      </c>
      <c r="B50" s="1658" t="s">
        <v>811</v>
      </c>
      <c r="C50" s="1659">
        <v>30117000</v>
      </c>
      <c r="D50" s="1660"/>
      <c r="E50" s="1661">
        <v>30117000</v>
      </c>
      <c r="F50" s="1662">
        <f t="shared" si="1"/>
        <v>100000</v>
      </c>
      <c r="G50" s="1661">
        <v>30217000</v>
      </c>
      <c r="H50" s="1660"/>
      <c r="I50" s="1661">
        <v>30217000</v>
      </c>
    </row>
    <row r="51" spans="1:10" ht="13.5" thickBot="1">
      <c r="A51" s="1696"/>
      <c r="B51" s="1697"/>
      <c r="C51" s="1698"/>
      <c r="D51" s="1699"/>
      <c r="E51" s="1698"/>
      <c r="F51" s="1700"/>
      <c r="G51" s="1698"/>
      <c r="H51" s="1699"/>
      <c r="I51" s="1701"/>
    </row>
    <row r="52" spans="1:10">
      <c r="A52" s="1635" t="s">
        <v>363</v>
      </c>
      <c r="B52" s="1638" t="s">
        <v>812</v>
      </c>
      <c r="C52" s="1663">
        <v>2683000</v>
      </c>
      <c r="D52" s="1639"/>
      <c r="E52" s="1640">
        <v>2683000</v>
      </c>
      <c r="F52" s="1664"/>
      <c r="G52" s="1640">
        <v>2683000</v>
      </c>
      <c r="H52" s="1639"/>
      <c r="I52" s="1640">
        <v>2683000</v>
      </c>
    </row>
    <row r="53" spans="1:10">
      <c r="A53" s="1641" t="s">
        <v>364</v>
      </c>
      <c r="B53" s="1642" t="s">
        <v>813</v>
      </c>
      <c r="C53" s="1643">
        <v>7693000</v>
      </c>
      <c r="D53" s="1644"/>
      <c r="E53" s="1645">
        <v>7693000</v>
      </c>
      <c r="F53" s="1646"/>
      <c r="G53" s="1645">
        <v>7693000</v>
      </c>
      <c r="H53" s="1644"/>
      <c r="I53" s="1645">
        <v>7693000</v>
      </c>
    </row>
    <row r="54" spans="1:10">
      <c r="A54" s="1641" t="s">
        <v>365</v>
      </c>
      <c r="B54" s="1642" t="s">
        <v>814</v>
      </c>
      <c r="C54" s="1643">
        <v>345000</v>
      </c>
      <c r="D54" s="1644"/>
      <c r="E54" s="1645">
        <v>345000</v>
      </c>
      <c r="F54" s="1646"/>
      <c r="G54" s="1645">
        <v>345000</v>
      </c>
      <c r="H54" s="1644"/>
      <c r="I54" s="1645">
        <v>345000</v>
      </c>
    </row>
    <row r="55" spans="1:10">
      <c r="A55" s="1641" t="s">
        <v>366</v>
      </c>
      <c r="B55" s="1642" t="s">
        <v>815</v>
      </c>
      <c r="C55" s="1643">
        <v>784000</v>
      </c>
      <c r="D55" s="1644"/>
      <c r="E55" s="1645">
        <v>784000</v>
      </c>
      <c r="F55" s="1646"/>
      <c r="G55" s="1645">
        <v>784000</v>
      </c>
      <c r="H55" s="1644"/>
      <c r="I55" s="1645">
        <v>784000</v>
      </c>
    </row>
    <row r="56" spans="1:10" ht="13.5" thickBot="1">
      <c r="A56" s="1657" t="s">
        <v>472</v>
      </c>
      <c r="B56" s="1658" t="s">
        <v>816</v>
      </c>
      <c r="C56" s="1659">
        <v>9300</v>
      </c>
      <c r="D56" s="1660"/>
      <c r="E56" s="1661">
        <v>9300</v>
      </c>
      <c r="F56" s="1662"/>
      <c r="G56" s="1661">
        <v>9300</v>
      </c>
      <c r="H56" s="1660"/>
      <c r="I56" s="1661">
        <v>9300</v>
      </c>
    </row>
    <row r="57" spans="1:10" ht="13.5" thickBot="1">
      <c r="A57" s="1696"/>
      <c r="B57" s="1697"/>
      <c r="C57" s="1698"/>
      <c r="D57" s="1699"/>
      <c r="E57" s="1698"/>
      <c r="F57" s="1700"/>
      <c r="G57" s="1698"/>
      <c r="H57" s="1699"/>
      <c r="I57" s="1701"/>
    </row>
    <row r="58" spans="1:10">
      <c r="A58" s="1703" t="s">
        <v>608</v>
      </c>
      <c r="B58" s="1704" t="s">
        <v>817</v>
      </c>
      <c r="C58" s="1705">
        <v>1375500</v>
      </c>
      <c r="D58" s="1706"/>
      <c r="E58" s="1707">
        <v>1375500</v>
      </c>
      <c r="F58" s="1708"/>
      <c r="G58" s="1707">
        <v>1375500</v>
      </c>
      <c r="H58" s="1706"/>
      <c r="I58" s="1707">
        <v>1375500</v>
      </c>
    </row>
    <row r="59" spans="1:10" ht="13.5" thickBot="1">
      <c r="A59" s="1709"/>
      <c r="B59" s="1710"/>
      <c r="C59" s="1711"/>
      <c r="D59" s="1712"/>
      <c r="E59" s="1711"/>
      <c r="F59" s="1713"/>
      <c r="G59" s="1711"/>
      <c r="H59" s="1712"/>
      <c r="I59" s="1714"/>
    </row>
    <row r="60" spans="1:10" ht="15" customHeight="1" thickBot="1">
      <c r="A60" s="1693" t="s">
        <v>1791</v>
      </c>
      <c r="B60" s="1694"/>
      <c r="C60" s="1695">
        <f>SUM(C10:C58)</f>
        <v>531704800</v>
      </c>
      <c r="D60" s="1695">
        <f t="shared" ref="D60:I60" si="3">SUM(D10:D58)</f>
        <v>24583028.5</v>
      </c>
      <c r="E60" s="1695">
        <f t="shared" si="3"/>
        <v>556287828.5</v>
      </c>
      <c r="F60" s="1695">
        <f t="shared" si="3"/>
        <v>3930971.9299999997</v>
      </c>
      <c r="G60" s="1695">
        <f t="shared" si="3"/>
        <v>560218800.43000007</v>
      </c>
      <c r="H60" s="1695">
        <f t="shared" si="3"/>
        <v>10636000</v>
      </c>
      <c r="I60" s="1695">
        <f t="shared" si="3"/>
        <v>570854800.43000007</v>
      </c>
      <c r="J60" s="1679"/>
    </row>
    <row r="61" spans="1:10">
      <c r="A61" s="1635" t="s">
        <v>610</v>
      </c>
      <c r="B61" s="1638" t="s">
        <v>818</v>
      </c>
      <c r="C61" s="1663"/>
      <c r="D61" s="1639">
        <f t="shared" si="0"/>
        <v>1510000</v>
      </c>
      <c r="E61" s="1640">
        <v>1510000</v>
      </c>
      <c r="F61" s="1664"/>
      <c r="G61" s="1640">
        <v>1510000</v>
      </c>
      <c r="H61" s="1639"/>
      <c r="I61" s="1640">
        <v>1510000</v>
      </c>
    </row>
    <row r="62" spans="1:10">
      <c r="A62" s="1641" t="s">
        <v>643</v>
      </c>
      <c r="B62" s="1642" t="s">
        <v>819</v>
      </c>
      <c r="C62" s="1643">
        <v>1800000</v>
      </c>
      <c r="D62" s="1644"/>
      <c r="E62" s="1645">
        <v>1800000</v>
      </c>
      <c r="F62" s="1646"/>
      <c r="G62" s="1645">
        <v>1800000</v>
      </c>
      <c r="H62" s="1644"/>
      <c r="I62" s="1645">
        <v>1800000</v>
      </c>
    </row>
    <row r="63" spans="1:10">
      <c r="A63" s="1641" t="s">
        <v>644</v>
      </c>
      <c r="B63" s="1642" t="s">
        <v>936</v>
      </c>
      <c r="C63" s="1648"/>
      <c r="D63" s="1644"/>
      <c r="E63" s="1645"/>
      <c r="F63" s="1646">
        <f t="shared" si="1"/>
        <v>5000</v>
      </c>
      <c r="G63" s="1645">
        <v>5000</v>
      </c>
      <c r="H63" s="1644">
        <f t="shared" si="2"/>
        <v>7330</v>
      </c>
      <c r="I63" s="1645">
        <v>12330</v>
      </c>
    </row>
    <row r="64" spans="1:10">
      <c r="A64" s="1641" t="s">
        <v>646</v>
      </c>
      <c r="B64" s="1642" t="s">
        <v>820</v>
      </c>
      <c r="C64" s="1643">
        <v>3496000</v>
      </c>
      <c r="D64" s="1644"/>
      <c r="E64" s="1645">
        <v>3496000</v>
      </c>
      <c r="F64" s="1646"/>
      <c r="G64" s="1645">
        <v>3496000</v>
      </c>
      <c r="H64" s="1644"/>
      <c r="I64" s="1645">
        <v>3496000</v>
      </c>
    </row>
    <row r="65" spans="1:9" ht="13.5" thickBot="1">
      <c r="A65" s="1649" t="s">
        <v>647</v>
      </c>
      <c r="B65" s="1650" t="s">
        <v>1752</v>
      </c>
      <c r="C65" s="1668"/>
      <c r="D65" s="1660"/>
      <c r="E65" s="1658"/>
      <c r="F65" s="1662"/>
      <c r="G65" s="1658"/>
      <c r="H65" s="1660">
        <f t="shared" si="2"/>
        <v>51000</v>
      </c>
      <c r="I65" s="1661">
        <v>51000</v>
      </c>
    </row>
    <row r="66" spans="1:9" ht="15.75" customHeight="1" thickBot="1">
      <c r="A66" s="1672" t="s">
        <v>1790</v>
      </c>
      <c r="B66" s="1673"/>
      <c r="C66" s="1674">
        <f>SUM(C61:C65)</f>
        <v>5296000</v>
      </c>
      <c r="D66" s="1674">
        <f t="shared" ref="D66:I66" si="4">SUM(D61:D65)</f>
        <v>1510000</v>
      </c>
      <c r="E66" s="1674">
        <f t="shared" si="4"/>
        <v>6806000</v>
      </c>
      <c r="F66" s="1674">
        <f t="shared" si="4"/>
        <v>5000</v>
      </c>
      <c r="G66" s="1674">
        <f t="shared" si="4"/>
        <v>6811000</v>
      </c>
      <c r="H66" s="1674">
        <f t="shared" si="4"/>
        <v>58330</v>
      </c>
      <c r="I66" s="1674">
        <f t="shared" si="4"/>
        <v>6869330</v>
      </c>
    </row>
    <row r="67" spans="1:9" ht="13.5" thickBot="1">
      <c r="A67" s="1651" t="s">
        <v>1789</v>
      </c>
      <c r="B67" s="1652"/>
      <c r="C67" s="1671">
        <f>C60+C66</f>
        <v>537000800</v>
      </c>
      <c r="D67" s="1669">
        <f>D60+D66</f>
        <v>26093028.5</v>
      </c>
      <c r="E67" s="1689">
        <f>E60+E66</f>
        <v>563093828.5</v>
      </c>
      <c r="F67" s="1669">
        <f>F66+F60</f>
        <v>3935971.9299999997</v>
      </c>
      <c r="G67" s="1689">
        <f>G60+G66</f>
        <v>567029800.43000007</v>
      </c>
      <c r="H67" s="1669">
        <f>H66+H60</f>
        <v>10694330</v>
      </c>
      <c r="I67" s="1670">
        <v>577724130.42999995</v>
      </c>
    </row>
    <row r="68" spans="1:9" ht="12" customHeight="1"/>
    <row r="69" spans="1:9" ht="12.75" customHeight="1">
      <c r="A69" s="1675" t="s">
        <v>1788</v>
      </c>
      <c r="B69" s="1676"/>
      <c r="C69" s="1677">
        <v>1</v>
      </c>
      <c r="D69" s="1678">
        <v>4.8600000000000003</v>
      </c>
      <c r="E69" s="1678">
        <v>104.86</v>
      </c>
      <c r="F69" s="1654">
        <v>5.59</v>
      </c>
      <c r="G69" s="1678">
        <f>G67*C69/C67*100</f>
        <v>105.59198430058206</v>
      </c>
      <c r="H69" s="1654">
        <v>7.58</v>
      </c>
      <c r="I69" s="1678">
        <f>I67*C69/C67*100</f>
        <v>107.58347667824701</v>
      </c>
    </row>
    <row r="71" spans="1:9" ht="24.75" customHeight="1" thickBot="1">
      <c r="A71" s="1680" t="s">
        <v>1792</v>
      </c>
      <c r="B71" s="1681"/>
      <c r="C71" s="1682"/>
      <c r="D71" s="1655">
        <f>D67</f>
        <v>26093028.5</v>
      </c>
      <c r="E71" s="1656"/>
      <c r="F71" s="1655">
        <f>F67+D67</f>
        <v>30029000.43</v>
      </c>
      <c r="G71" s="1656"/>
      <c r="H71" s="1655">
        <f>D67+F67+H67</f>
        <v>40723330.43</v>
      </c>
      <c r="I71" s="1653"/>
    </row>
    <row r="72" spans="1:9" ht="12.75" customHeight="1" thickBot="1">
      <c r="A72" s="1683" t="s">
        <v>1793</v>
      </c>
      <c r="B72" s="1684"/>
      <c r="C72" s="1684"/>
      <c r="D72" s="1685">
        <f>D60</f>
        <v>24583028.5</v>
      </c>
      <c r="E72" s="1686"/>
      <c r="F72" s="1687">
        <f>D60+F60</f>
        <v>28514000.43</v>
      </c>
      <c r="G72" s="1686"/>
      <c r="H72" s="1687">
        <f>D60+F60+H60</f>
        <v>39150000.43</v>
      </c>
      <c r="I72" s="1688"/>
    </row>
  </sheetData>
  <mergeCells count="19">
    <mergeCell ref="A72:C72"/>
    <mergeCell ref="D8:E8"/>
    <mergeCell ref="F8:G8"/>
    <mergeCell ref="H8:I8"/>
    <mergeCell ref="A67:B67"/>
    <mergeCell ref="A69:B69"/>
    <mergeCell ref="A71:C71"/>
    <mergeCell ref="A60:B60"/>
    <mergeCell ref="A66:B66"/>
    <mergeCell ref="A2:I2"/>
    <mergeCell ref="A3:I3"/>
    <mergeCell ref="A4:I4"/>
    <mergeCell ref="A5:I5"/>
    <mergeCell ref="A7:B7"/>
    <mergeCell ref="C7:C8"/>
    <mergeCell ref="D7:E7"/>
    <mergeCell ref="F7:G7"/>
    <mergeCell ref="H7:I7"/>
    <mergeCell ref="A8:B8"/>
  </mergeCells>
  <pageMargins left="1.1417322834645669" right="0.15748031496062992" top="0.78740157480314965" bottom="0" header="0" footer="0"/>
  <pageSetup paperSize="9" scale="5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4A0A0F"/>
  </sheetPr>
  <dimension ref="A1:P74"/>
  <sheetViews>
    <sheetView zoomScaleNormal="100" workbookViewId="0">
      <pane ySplit="10" topLeftCell="A11" activePane="bottomLeft" state="frozen"/>
      <selection pane="bottomLeft" activeCell="I33" sqref="I33"/>
    </sheetView>
  </sheetViews>
  <sheetFormatPr defaultRowHeight="15"/>
  <cols>
    <col min="1" max="1" width="7.5703125" customWidth="1"/>
    <col min="2" max="2" width="29.140625" customWidth="1"/>
    <col min="3" max="3" width="15.85546875" customWidth="1"/>
    <col min="4" max="4" width="15.7109375" customWidth="1"/>
    <col min="5" max="6" width="11" bestFit="1" customWidth="1"/>
    <col min="7" max="7" width="11.42578125" customWidth="1"/>
    <col min="8" max="8" width="10.5703125" customWidth="1"/>
    <col min="9" max="9" width="15.85546875" customWidth="1"/>
    <col min="10" max="10" width="14" bestFit="1" customWidth="1"/>
    <col min="11" max="11" width="11.42578125" customWidth="1"/>
    <col min="12" max="12" width="10.5703125" style="105" customWidth="1"/>
    <col min="13" max="13" width="10.28515625" style="105" customWidth="1"/>
    <col min="14" max="14" width="13.42578125" customWidth="1"/>
    <col min="15" max="15" width="11.5703125" customWidth="1"/>
    <col min="16" max="16" width="11.5703125" style="105" bestFit="1" customWidth="1"/>
  </cols>
  <sheetData>
    <row r="1" spans="1:16" ht="18.75">
      <c r="A1" s="27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402"/>
      <c r="M1" s="1272"/>
      <c r="N1" s="1272"/>
      <c r="O1" s="1272"/>
      <c r="P1" s="1272"/>
    </row>
    <row r="2" spans="1:16" ht="32.25" customHeight="1">
      <c r="A2" s="27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402"/>
      <c r="M2" s="1273"/>
      <c r="N2" s="1273"/>
      <c r="O2" s="1273"/>
      <c r="P2" s="1273"/>
    </row>
    <row r="3" spans="1:16" ht="20.25">
      <c r="A3" s="1274" t="s">
        <v>122</v>
      </c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  <c r="O3" s="1274"/>
      <c r="P3" s="1274"/>
    </row>
    <row r="4" spans="1:16" ht="21" customHeight="1">
      <c r="A4" s="1275" t="s">
        <v>140</v>
      </c>
      <c r="B4" s="1275"/>
      <c r="C4" s="1275"/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</row>
    <row r="5" spans="1:16" ht="2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102"/>
      <c r="M5" s="102"/>
      <c r="N5" s="68"/>
      <c r="O5" s="68"/>
      <c r="P5" s="102"/>
    </row>
    <row r="6" spans="1:16" ht="18.75">
      <c r="A6" s="1276" t="s">
        <v>1743</v>
      </c>
      <c r="B6" s="1276"/>
      <c r="C6" s="1276"/>
      <c r="D6" s="1276"/>
      <c r="E6" s="1276"/>
      <c r="F6" s="1276"/>
      <c r="G6" s="1276"/>
      <c r="H6" s="1276"/>
      <c r="I6" s="1276"/>
      <c r="J6" s="1276"/>
      <c r="K6" s="1276"/>
      <c r="L6" s="1276"/>
      <c r="M6" s="1276"/>
      <c r="N6" s="1276"/>
      <c r="O6" s="1276"/>
      <c r="P6" s="1276"/>
    </row>
    <row r="7" spans="1:16" ht="16.5" thickBot="1">
      <c r="A7" s="29"/>
      <c r="B7" s="29"/>
      <c r="C7" s="29"/>
      <c r="D7" s="29"/>
      <c r="E7" s="30"/>
      <c r="F7" s="30"/>
      <c r="G7" s="30"/>
      <c r="H7" s="30"/>
      <c r="I7" s="30"/>
      <c r="J7" s="30"/>
      <c r="K7" s="30"/>
      <c r="L7" s="103"/>
      <c r="M7" s="103"/>
      <c r="N7" s="30"/>
      <c r="O7" s="30"/>
      <c r="P7" s="103"/>
    </row>
    <row r="8" spans="1:16" ht="36.75" customHeight="1" thickBot="1">
      <c r="A8" s="1292" t="s">
        <v>123</v>
      </c>
      <c r="B8" s="1292" t="s">
        <v>124</v>
      </c>
      <c r="C8" s="33" t="s">
        <v>125</v>
      </c>
      <c r="D8" s="1294" t="s">
        <v>431</v>
      </c>
      <c r="E8" s="1296" t="s">
        <v>127</v>
      </c>
      <c r="F8" s="1297"/>
      <c r="G8" s="1296" t="s">
        <v>128</v>
      </c>
      <c r="H8" s="1298"/>
      <c r="I8" s="1277" t="s">
        <v>129</v>
      </c>
      <c r="J8" s="1278"/>
      <c r="K8" s="1278"/>
      <c r="L8" s="1278"/>
      <c r="M8" s="1279"/>
      <c r="N8" s="1278" t="s">
        <v>130</v>
      </c>
      <c r="O8" s="1278"/>
      <c r="P8" s="1279"/>
    </row>
    <row r="9" spans="1:16" ht="38.25" customHeight="1" thickBot="1">
      <c r="A9" s="1293"/>
      <c r="B9" s="1293"/>
      <c r="C9" s="28" t="s">
        <v>126</v>
      </c>
      <c r="D9" s="1295"/>
      <c r="E9" s="35" t="s">
        <v>131</v>
      </c>
      <c r="F9" s="35" t="s">
        <v>132</v>
      </c>
      <c r="G9" s="35" t="s">
        <v>131</v>
      </c>
      <c r="H9" s="658" t="s">
        <v>132</v>
      </c>
      <c r="I9" s="662" t="s">
        <v>133</v>
      </c>
      <c r="J9" s="35" t="s">
        <v>143</v>
      </c>
      <c r="K9" s="35" t="s">
        <v>134</v>
      </c>
      <c r="L9" s="106" t="s">
        <v>135</v>
      </c>
      <c r="M9" s="106" t="s">
        <v>136</v>
      </c>
      <c r="N9" s="28" t="s">
        <v>137</v>
      </c>
      <c r="O9" s="28" t="s">
        <v>138</v>
      </c>
      <c r="P9" s="104" t="s">
        <v>139</v>
      </c>
    </row>
    <row r="10" spans="1:16" ht="15.75" thickBot="1">
      <c r="A10" s="129">
        <v>1</v>
      </c>
      <c r="B10" s="130">
        <v>2</v>
      </c>
      <c r="C10" s="131">
        <v>3</v>
      </c>
      <c r="D10" s="130">
        <v>4</v>
      </c>
      <c r="E10" s="130">
        <v>5</v>
      </c>
      <c r="F10" s="131">
        <v>6</v>
      </c>
      <c r="G10" s="130">
        <v>7</v>
      </c>
      <c r="H10" s="659">
        <v>8</v>
      </c>
      <c r="I10" s="663">
        <v>9</v>
      </c>
      <c r="J10" s="132">
        <v>10</v>
      </c>
      <c r="K10" s="131">
        <v>11</v>
      </c>
      <c r="L10" s="133">
        <v>12</v>
      </c>
      <c r="M10" s="134">
        <v>13</v>
      </c>
      <c r="N10" s="131">
        <v>14</v>
      </c>
      <c r="O10" s="130">
        <v>15</v>
      </c>
      <c r="P10" s="134">
        <v>16</v>
      </c>
    </row>
    <row r="11" spans="1:16" ht="75.75" thickBot="1">
      <c r="A11" s="31"/>
      <c r="B11" s="38" t="s">
        <v>419</v>
      </c>
      <c r="C11" s="39"/>
      <c r="D11" s="66" t="s">
        <v>141</v>
      </c>
      <c r="E11" s="66" t="s">
        <v>141</v>
      </c>
      <c r="F11" s="67" t="s">
        <v>141</v>
      </c>
      <c r="G11" s="66" t="s">
        <v>141</v>
      </c>
      <c r="H11" s="660" t="s">
        <v>141</v>
      </c>
      <c r="I11" s="664">
        <f>I12+I43+I46+I58+I60</f>
        <v>572854.80000000005</v>
      </c>
      <c r="J11" s="664">
        <f t="shared" ref="J11:K11" si="0">J12+J43+J46+J58+J60</f>
        <v>370075.65000000008</v>
      </c>
      <c r="K11" s="664">
        <f t="shared" si="0"/>
        <v>370075.65000000008</v>
      </c>
      <c r="L11" s="568">
        <f>K11/I11*100</f>
        <v>64.601998621640249</v>
      </c>
      <c r="M11" s="568">
        <f t="shared" ref="M11:M16" si="1">K11/J11*100</f>
        <v>100</v>
      </c>
      <c r="N11" s="123">
        <f>N43</f>
        <v>3349.28</v>
      </c>
      <c r="O11" s="123">
        <f t="shared" ref="O11:P11" si="2">O43</f>
        <v>1772.88</v>
      </c>
      <c r="P11" s="123">
        <f t="shared" si="2"/>
        <v>52.933167725600725</v>
      </c>
    </row>
    <row r="12" spans="1:16" ht="51.75" thickBot="1">
      <c r="A12" s="34" t="s">
        <v>142</v>
      </c>
      <c r="B12" s="224" t="s">
        <v>752</v>
      </c>
      <c r="C12" s="403" t="s">
        <v>147</v>
      </c>
      <c r="D12" s="63" t="s">
        <v>141</v>
      </c>
      <c r="E12" s="63" t="s">
        <v>141</v>
      </c>
      <c r="F12" s="64" t="s">
        <v>141</v>
      </c>
      <c r="G12" s="63" t="s">
        <v>141</v>
      </c>
      <c r="H12" s="661" t="s">
        <v>141</v>
      </c>
      <c r="I12" s="405">
        <f>SUM(I13:I42)</f>
        <v>307703</v>
      </c>
      <c r="J12" s="405">
        <f t="shared" ref="J12:K12" si="3">SUM(J13:J41)</f>
        <v>176989.58000000002</v>
      </c>
      <c r="K12" s="405">
        <f t="shared" si="3"/>
        <v>176989.58000000002</v>
      </c>
      <c r="L12" s="99">
        <f>K12/I12*100</f>
        <v>57.519614693389407</v>
      </c>
      <c r="M12" s="99">
        <f t="shared" si="1"/>
        <v>100</v>
      </c>
      <c r="N12" s="65">
        <v>0</v>
      </c>
      <c r="O12" s="135">
        <f>O13+O14+O15+O16+O18+O19+O20+O21+O22+O23+O24+O26+O27+O28+O29+O30+O33+O34+O35+O36+O37+O38+O39</f>
        <v>0</v>
      </c>
      <c r="P12" s="680">
        <v>0</v>
      </c>
    </row>
    <row r="13" spans="1:16" ht="63.75" customHeight="1">
      <c r="A13" s="681" t="s">
        <v>175</v>
      </c>
      <c r="B13" s="222" t="s">
        <v>378</v>
      </c>
      <c r="C13" s="585" t="s">
        <v>147</v>
      </c>
      <c r="D13" s="223" t="s">
        <v>376</v>
      </c>
      <c r="E13" s="1158">
        <v>42401</v>
      </c>
      <c r="F13" s="1182">
        <v>42735</v>
      </c>
      <c r="G13" s="1158">
        <v>42401</v>
      </c>
      <c r="H13" s="648">
        <v>42735</v>
      </c>
      <c r="I13" s="634">
        <v>8135</v>
      </c>
      <c r="J13" s="629">
        <f>K13</f>
        <v>7899.28</v>
      </c>
      <c r="K13" s="629">
        <v>7899.28</v>
      </c>
      <c r="L13" s="621">
        <f>K13/I13*100</f>
        <v>97.102397049784869</v>
      </c>
      <c r="M13" s="651">
        <f t="shared" si="1"/>
        <v>100</v>
      </c>
      <c r="N13" s="646"/>
      <c r="O13" s="1155"/>
      <c r="P13" s="629"/>
    </row>
    <row r="14" spans="1:16" ht="49.5" customHeight="1">
      <c r="A14" s="1179" t="s">
        <v>176</v>
      </c>
      <c r="B14" s="1199" t="s">
        <v>379</v>
      </c>
      <c r="C14" s="619" t="s">
        <v>147</v>
      </c>
      <c r="D14" s="1151" t="s">
        <v>376</v>
      </c>
      <c r="E14" s="1157">
        <v>42401</v>
      </c>
      <c r="F14" s="1180">
        <v>42735</v>
      </c>
      <c r="G14" s="1157">
        <v>42401</v>
      </c>
      <c r="H14" s="1166">
        <v>42735</v>
      </c>
      <c r="I14" s="1168">
        <v>175562</v>
      </c>
      <c r="J14" s="1149">
        <f>K14</f>
        <v>85226.3</v>
      </c>
      <c r="K14" s="1149">
        <v>85226.3</v>
      </c>
      <c r="L14" s="665">
        <f t="shared" ref="L14" si="4">K14/I14*100</f>
        <v>48.544844556339072</v>
      </c>
      <c r="M14" s="1169">
        <f t="shared" si="1"/>
        <v>100</v>
      </c>
      <c r="N14" s="1150"/>
      <c r="O14" s="1151"/>
      <c r="P14" s="608"/>
    </row>
    <row r="15" spans="1:16" ht="76.5" customHeight="1">
      <c r="A15" s="307" t="s">
        <v>177</v>
      </c>
      <c r="B15" s="36" t="s">
        <v>380</v>
      </c>
      <c r="C15" s="592" t="s">
        <v>147</v>
      </c>
      <c r="D15" s="1151" t="s">
        <v>376</v>
      </c>
      <c r="E15" s="1180">
        <v>42401</v>
      </c>
      <c r="F15" s="1180">
        <v>42735</v>
      </c>
      <c r="G15" s="1175">
        <v>42401</v>
      </c>
      <c r="H15" s="627">
        <v>42735</v>
      </c>
      <c r="I15" s="1168">
        <v>22</v>
      </c>
      <c r="J15" s="1149">
        <f>K15</f>
        <v>15.09</v>
      </c>
      <c r="K15" s="1149">
        <v>15.09</v>
      </c>
      <c r="L15" s="1149">
        <f>K15/I15*100</f>
        <v>68.590909090909093</v>
      </c>
      <c r="M15" s="1169">
        <f t="shared" si="1"/>
        <v>100</v>
      </c>
      <c r="N15" s="1150"/>
      <c r="O15" s="1152"/>
      <c r="P15" s="1149"/>
    </row>
    <row r="16" spans="1:16" ht="15" customHeight="1">
      <c r="A16" s="1280" t="s">
        <v>178</v>
      </c>
      <c r="B16" s="1281" t="s">
        <v>381</v>
      </c>
      <c r="C16" s="1282" t="s">
        <v>147</v>
      </c>
      <c r="D16" s="1284" t="s">
        <v>376</v>
      </c>
      <c r="E16" s="1285">
        <v>42401</v>
      </c>
      <c r="F16" s="1287">
        <v>42735</v>
      </c>
      <c r="G16" s="1288">
        <v>42401</v>
      </c>
      <c r="H16" s="1290">
        <v>42735</v>
      </c>
      <c r="I16" s="1311">
        <v>3782</v>
      </c>
      <c r="J16" s="1299">
        <f>K16</f>
        <v>2332.6999999999998</v>
      </c>
      <c r="K16" s="1299">
        <v>2332.6999999999998</v>
      </c>
      <c r="L16" s="1299">
        <f>K16/I16*100</f>
        <v>61.67900581702802</v>
      </c>
      <c r="M16" s="1312">
        <f t="shared" si="1"/>
        <v>100</v>
      </c>
      <c r="N16" s="1313"/>
      <c r="O16" s="1284"/>
      <c r="P16" s="1299"/>
    </row>
    <row r="17" spans="1:16" ht="33.75" customHeight="1">
      <c r="A17" s="1280"/>
      <c r="B17" s="1281"/>
      <c r="C17" s="1283"/>
      <c r="D17" s="1284"/>
      <c r="E17" s="1286"/>
      <c r="F17" s="1284"/>
      <c r="G17" s="1289"/>
      <c r="H17" s="1291"/>
      <c r="I17" s="1311"/>
      <c r="J17" s="1299"/>
      <c r="K17" s="1299"/>
      <c r="L17" s="1299"/>
      <c r="M17" s="1312"/>
      <c r="N17" s="1314"/>
      <c r="O17" s="1284"/>
      <c r="P17" s="1299"/>
    </row>
    <row r="18" spans="1:16" ht="46.5" customHeight="1">
      <c r="A18" s="1179" t="s">
        <v>179</v>
      </c>
      <c r="B18" s="1173" t="s">
        <v>382</v>
      </c>
      <c r="C18" s="1178" t="s">
        <v>147</v>
      </c>
      <c r="D18" s="1151" t="s">
        <v>376</v>
      </c>
      <c r="E18" s="1152"/>
      <c r="F18" s="1176">
        <v>42735</v>
      </c>
      <c r="G18" s="1157">
        <v>42401</v>
      </c>
      <c r="H18" s="1166">
        <v>42735</v>
      </c>
      <c r="I18" s="1168">
        <v>71</v>
      </c>
      <c r="J18" s="1151">
        <f t="shared" ref="J18:J24" si="5">K18</f>
        <v>41.21</v>
      </c>
      <c r="K18" s="1151">
        <v>41.21</v>
      </c>
      <c r="L18" s="1149">
        <f>K18/I18*100</f>
        <v>58.04225352112676</v>
      </c>
      <c r="M18" s="1169">
        <f>K18/J18*100</f>
        <v>100</v>
      </c>
      <c r="N18" s="631"/>
      <c r="O18" s="1183"/>
      <c r="P18" s="1149"/>
    </row>
    <row r="19" spans="1:16" ht="84.75" customHeight="1">
      <c r="A19" s="307" t="s">
        <v>180</v>
      </c>
      <c r="B19" s="1173" t="s">
        <v>383</v>
      </c>
      <c r="C19" s="1145" t="s">
        <v>147</v>
      </c>
      <c r="D19" s="1151" t="s">
        <v>376</v>
      </c>
      <c r="E19" s="1180">
        <v>42401</v>
      </c>
      <c r="F19" s="1180">
        <v>42735</v>
      </c>
      <c r="G19" s="1180">
        <v>42401</v>
      </c>
      <c r="H19" s="627">
        <v>42735</v>
      </c>
      <c r="I19" s="1168">
        <v>142</v>
      </c>
      <c r="J19" s="1151">
        <f t="shared" si="5"/>
        <v>105.55</v>
      </c>
      <c r="K19" s="1151">
        <v>105.55</v>
      </c>
      <c r="L19" s="1149">
        <f t="shared" ref="L19:L24" si="6">K19/I19*100</f>
        <v>74.33098591549296</v>
      </c>
      <c r="M19" s="1169">
        <f t="shared" ref="M19:M24" si="7">K19/J19*100</f>
        <v>100</v>
      </c>
      <c r="N19" s="1150"/>
      <c r="O19" s="1151"/>
      <c r="P19" s="1149"/>
    </row>
    <row r="20" spans="1:16" ht="50.25" customHeight="1">
      <c r="A20" s="573" t="s">
        <v>181</v>
      </c>
      <c r="B20" s="1170" t="s">
        <v>384</v>
      </c>
      <c r="C20" s="1178" t="s">
        <v>147</v>
      </c>
      <c r="D20" s="1183" t="s">
        <v>376</v>
      </c>
      <c r="E20" s="1176">
        <v>42401</v>
      </c>
      <c r="F20" s="1176">
        <v>42735</v>
      </c>
      <c r="G20" s="1176">
        <v>42401</v>
      </c>
      <c r="H20" s="1166">
        <v>42735</v>
      </c>
      <c r="I20" s="607">
        <v>2500</v>
      </c>
      <c r="J20" s="1183">
        <f t="shared" si="5"/>
        <v>1841</v>
      </c>
      <c r="K20" s="1183">
        <v>1841</v>
      </c>
      <c r="L20" s="608">
        <f t="shared" si="6"/>
        <v>73.64</v>
      </c>
      <c r="M20" s="609">
        <f t="shared" si="7"/>
        <v>100</v>
      </c>
      <c r="N20" s="631"/>
      <c r="O20" s="1183"/>
      <c r="P20" s="608"/>
    </row>
    <row r="21" spans="1:16" ht="48" customHeight="1">
      <c r="A21" s="1179" t="s">
        <v>182</v>
      </c>
      <c r="B21" s="1173" t="s">
        <v>385</v>
      </c>
      <c r="C21" s="1178" t="s">
        <v>147</v>
      </c>
      <c r="D21" s="1151" t="s">
        <v>376</v>
      </c>
      <c r="E21" s="1176">
        <v>42401</v>
      </c>
      <c r="F21" s="1180">
        <v>42735</v>
      </c>
      <c r="G21" s="1180">
        <v>42401</v>
      </c>
      <c r="H21" s="627">
        <v>42735</v>
      </c>
      <c r="I21" s="1168">
        <v>500</v>
      </c>
      <c r="J21" s="1151">
        <f t="shared" si="5"/>
        <v>323.99</v>
      </c>
      <c r="K21" s="1151">
        <v>323.99</v>
      </c>
      <c r="L21" s="1149">
        <f t="shared" si="6"/>
        <v>64.798000000000002</v>
      </c>
      <c r="M21" s="1169">
        <f t="shared" si="7"/>
        <v>100</v>
      </c>
      <c r="N21" s="1150"/>
      <c r="O21" s="1151"/>
      <c r="P21" s="1149"/>
    </row>
    <row r="22" spans="1:16" ht="48" customHeight="1">
      <c r="A22" s="1179" t="s">
        <v>183</v>
      </c>
      <c r="B22" s="1173" t="s">
        <v>386</v>
      </c>
      <c r="C22" s="1178" t="s">
        <v>147</v>
      </c>
      <c r="D22" s="1151" t="s">
        <v>376</v>
      </c>
      <c r="E22" s="1176">
        <v>42401</v>
      </c>
      <c r="F22" s="1180">
        <v>42735</v>
      </c>
      <c r="G22" s="1180">
        <v>42401</v>
      </c>
      <c r="H22" s="627">
        <v>42735</v>
      </c>
      <c r="I22" s="1168">
        <v>361</v>
      </c>
      <c r="J22" s="1151">
        <f t="shared" si="5"/>
        <v>164.56</v>
      </c>
      <c r="K22" s="1151">
        <v>164.56</v>
      </c>
      <c r="L22" s="1149">
        <f t="shared" si="6"/>
        <v>45.584487534626042</v>
      </c>
      <c r="M22" s="1169">
        <f t="shared" si="7"/>
        <v>100</v>
      </c>
      <c r="N22" s="1150"/>
      <c r="O22" s="1151"/>
      <c r="P22" s="1149"/>
    </row>
    <row r="23" spans="1:16" ht="135.75" customHeight="1">
      <c r="A23" s="307" t="s">
        <v>184</v>
      </c>
      <c r="B23" s="1173" t="s">
        <v>387</v>
      </c>
      <c r="C23" s="590" t="s">
        <v>147</v>
      </c>
      <c r="D23" s="1151" t="s">
        <v>376</v>
      </c>
      <c r="E23" s="1176">
        <v>42401</v>
      </c>
      <c r="F23" s="1180">
        <v>42735</v>
      </c>
      <c r="G23" s="1180">
        <v>42401</v>
      </c>
      <c r="H23" s="627">
        <v>42735</v>
      </c>
      <c r="I23" s="1168">
        <v>263</v>
      </c>
      <c r="J23" s="1151">
        <f t="shared" si="5"/>
        <v>193.41</v>
      </c>
      <c r="K23" s="1151">
        <v>193.41</v>
      </c>
      <c r="L23" s="1149">
        <f t="shared" si="6"/>
        <v>73.539923954372625</v>
      </c>
      <c r="M23" s="1169">
        <f t="shared" si="7"/>
        <v>100</v>
      </c>
      <c r="N23" s="1150"/>
      <c r="O23" s="1151"/>
      <c r="P23" s="1149"/>
    </row>
    <row r="24" spans="1:16" ht="23.25" customHeight="1">
      <c r="A24" s="1300" t="s">
        <v>185</v>
      </c>
      <c r="B24" s="1302" t="s">
        <v>388</v>
      </c>
      <c r="C24" s="1282" t="s">
        <v>147</v>
      </c>
      <c r="D24" s="1305" t="s">
        <v>376</v>
      </c>
      <c r="E24" s="1285">
        <v>42401</v>
      </c>
      <c r="F24" s="1288">
        <v>42735</v>
      </c>
      <c r="G24" s="1288">
        <v>42401</v>
      </c>
      <c r="H24" s="1309">
        <v>42735</v>
      </c>
      <c r="I24" s="1324">
        <v>71</v>
      </c>
      <c r="J24" s="1315">
        <f t="shared" si="5"/>
        <v>26.49</v>
      </c>
      <c r="K24" s="1315">
        <v>26.49</v>
      </c>
      <c r="L24" s="1317">
        <f t="shared" si="6"/>
        <v>37.309859154929576</v>
      </c>
      <c r="M24" s="1326">
        <f t="shared" si="7"/>
        <v>100</v>
      </c>
      <c r="N24" s="1328"/>
      <c r="O24" s="1315"/>
      <c r="P24" s="1317"/>
    </row>
    <row r="25" spans="1:16" ht="51.75" customHeight="1">
      <c r="A25" s="1301"/>
      <c r="B25" s="1303"/>
      <c r="C25" s="1304"/>
      <c r="D25" s="1306"/>
      <c r="E25" s="1307"/>
      <c r="F25" s="1308"/>
      <c r="G25" s="1308"/>
      <c r="H25" s="1310"/>
      <c r="I25" s="1325"/>
      <c r="J25" s="1316"/>
      <c r="K25" s="1316"/>
      <c r="L25" s="1318"/>
      <c r="M25" s="1327"/>
      <c r="N25" s="1329"/>
      <c r="O25" s="1316"/>
      <c r="P25" s="1318"/>
    </row>
    <row r="26" spans="1:16" ht="48.75" customHeight="1">
      <c r="A26" s="1174" t="s">
        <v>186</v>
      </c>
      <c r="B26" s="1173" t="s">
        <v>389</v>
      </c>
      <c r="C26" s="1178" t="s">
        <v>147</v>
      </c>
      <c r="D26" s="1151" t="s">
        <v>376</v>
      </c>
      <c r="E26" s="1176">
        <v>42401</v>
      </c>
      <c r="F26" s="1175">
        <v>42735</v>
      </c>
      <c r="G26" s="1175">
        <v>42401</v>
      </c>
      <c r="H26" s="1163">
        <v>42735</v>
      </c>
      <c r="I26" s="666">
        <v>39552</v>
      </c>
      <c r="J26" s="1152">
        <f>K26</f>
        <v>25711.27</v>
      </c>
      <c r="K26" s="1152">
        <v>25711.27</v>
      </c>
      <c r="L26" s="1153">
        <f>K26/I26*100</f>
        <v>65.006244943365701</v>
      </c>
      <c r="M26" s="1167">
        <f>K26/J26*100</f>
        <v>100</v>
      </c>
      <c r="N26" s="1165"/>
      <c r="O26" s="1152"/>
      <c r="P26" s="1153"/>
    </row>
    <row r="27" spans="1:16" ht="45" customHeight="1">
      <c r="A27" s="1174" t="s">
        <v>187</v>
      </c>
      <c r="B27" s="1173" t="s">
        <v>390</v>
      </c>
      <c r="C27" s="1178" t="s">
        <v>147</v>
      </c>
      <c r="D27" s="1151" t="s">
        <v>376</v>
      </c>
      <c r="E27" s="1176">
        <v>42401</v>
      </c>
      <c r="F27" s="1175">
        <v>42735</v>
      </c>
      <c r="G27" s="1175">
        <v>42401</v>
      </c>
      <c r="H27" s="1163">
        <v>42735</v>
      </c>
      <c r="I27" s="1164">
        <v>23</v>
      </c>
      <c r="J27" s="1152">
        <f>K27</f>
        <v>16.38</v>
      </c>
      <c r="K27" s="1152">
        <v>16.38</v>
      </c>
      <c r="L27" s="1153">
        <f>K27/I27*100</f>
        <v>71.217391304347828</v>
      </c>
      <c r="M27" s="1167">
        <f>K27/J27*100</f>
        <v>100</v>
      </c>
      <c r="N27" s="1165"/>
      <c r="O27" s="1152"/>
      <c r="P27" s="1153"/>
    </row>
    <row r="28" spans="1:16" ht="45.75" customHeight="1">
      <c r="A28" s="1174" t="s">
        <v>188</v>
      </c>
      <c r="B28" s="1173" t="s">
        <v>391</v>
      </c>
      <c r="C28" s="1178" t="s">
        <v>147</v>
      </c>
      <c r="D28" s="1151" t="s">
        <v>376</v>
      </c>
      <c r="E28" s="1176">
        <v>42401</v>
      </c>
      <c r="F28" s="1175">
        <v>42735</v>
      </c>
      <c r="G28" s="1176">
        <v>42401</v>
      </c>
      <c r="H28" s="1163">
        <v>42735</v>
      </c>
      <c r="I28" s="1164">
        <v>1153</v>
      </c>
      <c r="J28" s="1152">
        <f>K28</f>
        <v>752</v>
      </c>
      <c r="K28" s="1152">
        <v>752</v>
      </c>
      <c r="L28" s="1153">
        <f>K28/I28*100</f>
        <v>65.221162185602779</v>
      </c>
      <c r="M28" s="1167">
        <f>K28/J28*100</f>
        <v>100</v>
      </c>
      <c r="N28" s="1165"/>
      <c r="O28" s="1152"/>
      <c r="P28" s="1153"/>
    </row>
    <row r="29" spans="1:16" ht="49.5" customHeight="1">
      <c r="A29" s="1174" t="s">
        <v>189</v>
      </c>
      <c r="B29" s="1173" t="s">
        <v>392</v>
      </c>
      <c r="C29" s="1178" t="s">
        <v>147</v>
      </c>
      <c r="D29" s="1151" t="s">
        <v>377</v>
      </c>
      <c r="E29" s="1176">
        <v>42401</v>
      </c>
      <c r="F29" s="1175">
        <v>42735</v>
      </c>
      <c r="G29" s="1176">
        <v>42401</v>
      </c>
      <c r="H29" s="1163">
        <v>42735</v>
      </c>
      <c r="I29" s="1164">
        <v>9</v>
      </c>
      <c r="J29" s="1152">
        <v>0</v>
      </c>
      <c r="K29" s="1152">
        <v>0</v>
      </c>
      <c r="L29" s="1153">
        <f>K29/I29*100</f>
        <v>0</v>
      </c>
      <c r="M29" s="1167">
        <v>0</v>
      </c>
      <c r="N29" s="1165"/>
      <c r="O29" s="1152"/>
      <c r="P29" s="1153"/>
    </row>
    <row r="30" spans="1:16" ht="15" customHeight="1">
      <c r="A30" s="1319" t="s">
        <v>190</v>
      </c>
      <c r="B30" s="1281" t="s">
        <v>393</v>
      </c>
      <c r="C30" s="1282" t="s">
        <v>147</v>
      </c>
      <c r="D30" s="1284" t="s">
        <v>376</v>
      </c>
      <c r="E30" s="1285">
        <v>42401</v>
      </c>
      <c r="F30" s="1320">
        <v>42735</v>
      </c>
      <c r="G30" s="1320">
        <v>42401</v>
      </c>
      <c r="H30" s="1322">
        <v>42735</v>
      </c>
      <c r="I30" s="1333">
        <v>11390</v>
      </c>
      <c r="J30" s="1321">
        <f>K30</f>
        <v>7480.77</v>
      </c>
      <c r="K30" s="1321">
        <v>7480.77</v>
      </c>
      <c r="L30" s="1330">
        <f>K30/I30*100</f>
        <v>65.678402107111495</v>
      </c>
      <c r="M30" s="1334">
        <f>K30/J30*100</f>
        <v>100</v>
      </c>
      <c r="N30" s="1335"/>
      <c r="O30" s="1321"/>
      <c r="P30" s="1330"/>
    </row>
    <row r="31" spans="1:16">
      <c r="A31" s="1319"/>
      <c r="B31" s="1281"/>
      <c r="C31" s="1283"/>
      <c r="D31" s="1284"/>
      <c r="E31" s="1286"/>
      <c r="F31" s="1321"/>
      <c r="G31" s="1321"/>
      <c r="H31" s="1323"/>
      <c r="I31" s="1333"/>
      <c r="J31" s="1321"/>
      <c r="K31" s="1321"/>
      <c r="L31" s="1330"/>
      <c r="M31" s="1334"/>
      <c r="N31" s="1336"/>
      <c r="O31" s="1321"/>
      <c r="P31" s="1330"/>
    </row>
    <row r="32" spans="1:16" ht="29.25" customHeight="1">
      <c r="A32" s="1319"/>
      <c r="B32" s="1281"/>
      <c r="C32" s="1283"/>
      <c r="D32" s="1284"/>
      <c r="E32" s="1286"/>
      <c r="F32" s="1321"/>
      <c r="G32" s="1321"/>
      <c r="H32" s="1323"/>
      <c r="I32" s="1333"/>
      <c r="J32" s="1321"/>
      <c r="K32" s="1321"/>
      <c r="L32" s="1330"/>
      <c r="M32" s="1334"/>
      <c r="N32" s="1336"/>
      <c r="O32" s="1321"/>
      <c r="P32" s="1330"/>
    </row>
    <row r="33" spans="1:16" ht="61.5" customHeight="1">
      <c r="A33" s="605" t="s">
        <v>191</v>
      </c>
      <c r="B33" s="1173" t="s">
        <v>394</v>
      </c>
      <c r="C33" s="1178" t="s">
        <v>147</v>
      </c>
      <c r="D33" s="1151" t="s">
        <v>376</v>
      </c>
      <c r="E33" s="1176">
        <v>42401</v>
      </c>
      <c r="F33" s="1175">
        <v>42735</v>
      </c>
      <c r="G33" s="1175">
        <v>42401</v>
      </c>
      <c r="H33" s="1163">
        <v>42735</v>
      </c>
      <c r="I33" s="1164">
        <v>32457</v>
      </c>
      <c r="J33" s="1152">
        <f t="shared" ref="J33:J41" si="8">K33</f>
        <v>23157.5</v>
      </c>
      <c r="K33" s="1152">
        <v>23157.5</v>
      </c>
      <c r="L33" s="1153">
        <f t="shared" ref="L33:L42" si="9">K33/I33*100</f>
        <v>71.348245370798296</v>
      </c>
      <c r="M33" s="1167">
        <f t="shared" ref="M33:M39" si="10">K33/J33*100</f>
        <v>100</v>
      </c>
      <c r="N33" s="1165"/>
      <c r="O33" s="1152"/>
      <c r="P33" s="1153"/>
    </row>
    <row r="34" spans="1:16" ht="84.75" customHeight="1">
      <c r="A34" s="682" t="s">
        <v>192</v>
      </c>
      <c r="B34" s="1173" t="s">
        <v>395</v>
      </c>
      <c r="C34" s="1178" t="s">
        <v>147</v>
      </c>
      <c r="D34" s="1151" t="s">
        <v>376</v>
      </c>
      <c r="E34" s="1176">
        <v>42401</v>
      </c>
      <c r="F34" s="1175">
        <v>42735</v>
      </c>
      <c r="G34" s="1175">
        <v>42401</v>
      </c>
      <c r="H34" s="1163">
        <v>42735</v>
      </c>
      <c r="I34" s="1164">
        <v>2220</v>
      </c>
      <c r="J34" s="1152">
        <f t="shared" si="8"/>
        <v>1669.8</v>
      </c>
      <c r="K34" s="1152">
        <v>1669.8</v>
      </c>
      <c r="L34" s="1153">
        <f t="shared" si="9"/>
        <v>75.21621621621621</v>
      </c>
      <c r="M34" s="1167">
        <f t="shared" si="10"/>
        <v>100</v>
      </c>
      <c r="N34" s="1165"/>
      <c r="O34" s="1152"/>
      <c r="P34" s="1153"/>
    </row>
    <row r="35" spans="1:16" ht="61.5" customHeight="1">
      <c r="A35" s="1174" t="s">
        <v>193</v>
      </c>
      <c r="B35" s="1173" t="s">
        <v>396</v>
      </c>
      <c r="C35" s="1178" t="s">
        <v>147</v>
      </c>
      <c r="D35" s="1151" t="s">
        <v>376</v>
      </c>
      <c r="E35" s="1183" t="s">
        <v>418</v>
      </c>
      <c r="F35" s="1175">
        <v>42735</v>
      </c>
      <c r="G35" s="1183" t="s">
        <v>418</v>
      </c>
      <c r="H35" s="1163">
        <v>42735</v>
      </c>
      <c r="I35" s="1164">
        <v>11330</v>
      </c>
      <c r="J35" s="1152">
        <f t="shared" si="8"/>
        <v>7795.3</v>
      </c>
      <c r="K35" s="1152">
        <v>7795.3</v>
      </c>
      <c r="L35" s="1153">
        <f t="shared" si="9"/>
        <v>68.802294792586054</v>
      </c>
      <c r="M35" s="1167">
        <f t="shared" si="10"/>
        <v>100</v>
      </c>
      <c r="N35" s="1165"/>
      <c r="O35" s="1152"/>
      <c r="P35" s="1153"/>
    </row>
    <row r="36" spans="1:16" ht="60.75" customHeight="1">
      <c r="A36" s="1174" t="s">
        <v>194</v>
      </c>
      <c r="B36" s="1173" t="s">
        <v>397</v>
      </c>
      <c r="C36" s="590" t="s">
        <v>147</v>
      </c>
      <c r="D36" s="1151" t="s">
        <v>376</v>
      </c>
      <c r="E36" s="1176">
        <v>42401</v>
      </c>
      <c r="F36" s="1175">
        <v>42735</v>
      </c>
      <c r="G36" s="1176">
        <v>42401</v>
      </c>
      <c r="H36" s="1163">
        <v>42735</v>
      </c>
      <c r="I36" s="1164">
        <v>5685</v>
      </c>
      <c r="J36" s="1152">
        <f t="shared" si="8"/>
        <v>4048.9</v>
      </c>
      <c r="K36" s="1152">
        <v>4048.9</v>
      </c>
      <c r="L36" s="1153">
        <f t="shared" si="9"/>
        <v>71.220756376429208</v>
      </c>
      <c r="M36" s="1167">
        <f t="shared" si="10"/>
        <v>100</v>
      </c>
      <c r="N36" s="1165"/>
      <c r="O36" s="1152"/>
      <c r="P36" s="1153"/>
    </row>
    <row r="37" spans="1:16" ht="44.25" customHeight="1">
      <c r="A37" s="1174" t="s">
        <v>195</v>
      </c>
      <c r="B37" s="1173" t="s">
        <v>398</v>
      </c>
      <c r="C37" s="1178" t="s">
        <v>147</v>
      </c>
      <c r="D37" s="1151" t="s">
        <v>376</v>
      </c>
      <c r="E37" s="1176">
        <v>42401</v>
      </c>
      <c r="F37" s="1175">
        <v>42735</v>
      </c>
      <c r="G37" s="1176">
        <v>42401</v>
      </c>
      <c r="H37" s="1163">
        <v>42735</v>
      </c>
      <c r="I37" s="1164">
        <v>684</v>
      </c>
      <c r="J37" s="1152">
        <f t="shared" si="8"/>
        <v>391.02</v>
      </c>
      <c r="K37" s="1152">
        <v>391.02</v>
      </c>
      <c r="L37" s="1153">
        <f t="shared" si="9"/>
        <v>57.166666666666664</v>
      </c>
      <c r="M37" s="1167">
        <f t="shared" si="10"/>
        <v>100</v>
      </c>
      <c r="N37" s="1165"/>
      <c r="O37" s="1152"/>
      <c r="P37" s="1153"/>
    </row>
    <row r="38" spans="1:16" ht="72" customHeight="1">
      <c r="A38" s="1174" t="s">
        <v>196</v>
      </c>
      <c r="B38" s="1173" t="s">
        <v>759</v>
      </c>
      <c r="C38" s="1178" t="s">
        <v>147</v>
      </c>
      <c r="D38" s="1151" t="s">
        <v>376</v>
      </c>
      <c r="E38" s="1176">
        <v>42401</v>
      </c>
      <c r="F38" s="1175">
        <v>42735</v>
      </c>
      <c r="G38" s="1176">
        <v>42401</v>
      </c>
      <c r="H38" s="1163">
        <v>42735</v>
      </c>
      <c r="I38" s="1038">
        <v>4300</v>
      </c>
      <c r="J38" s="1152">
        <f t="shared" si="8"/>
        <v>3171.04</v>
      </c>
      <c r="K38" s="1152">
        <v>3171.04</v>
      </c>
      <c r="L38" s="1153">
        <f t="shared" si="9"/>
        <v>73.745116279069762</v>
      </c>
      <c r="M38" s="1167">
        <f t="shared" si="10"/>
        <v>100</v>
      </c>
      <c r="N38" s="1165"/>
      <c r="O38" s="1152"/>
      <c r="P38" s="1153"/>
    </row>
    <row r="39" spans="1:16" ht="60.75" customHeight="1">
      <c r="A39" s="1174" t="s">
        <v>197</v>
      </c>
      <c r="B39" s="1173" t="s">
        <v>758</v>
      </c>
      <c r="C39" s="1178" t="s">
        <v>147</v>
      </c>
      <c r="D39" s="1151" t="s">
        <v>376</v>
      </c>
      <c r="E39" s="1176">
        <v>42401</v>
      </c>
      <c r="F39" s="1175">
        <v>42735</v>
      </c>
      <c r="G39" s="1176">
        <v>42401</v>
      </c>
      <c r="H39" s="1163">
        <v>42735</v>
      </c>
      <c r="I39" s="1164">
        <v>5949</v>
      </c>
      <c r="J39" s="1152">
        <f t="shared" si="8"/>
        <v>4557.6400000000003</v>
      </c>
      <c r="K39" s="1152">
        <v>4557.6400000000003</v>
      </c>
      <c r="L39" s="1153">
        <f t="shared" si="9"/>
        <v>76.611867540763157</v>
      </c>
      <c r="M39" s="1167">
        <f t="shared" si="10"/>
        <v>100</v>
      </c>
      <c r="N39" s="1165"/>
      <c r="O39" s="1152"/>
      <c r="P39" s="1153"/>
    </row>
    <row r="40" spans="1:16" ht="94.5" customHeight="1">
      <c r="A40" s="1172" t="s">
        <v>756</v>
      </c>
      <c r="B40" s="1170" t="s">
        <v>760</v>
      </c>
      <c r="C40" s="1178" t="s">
        <v>147</v>
      </c>
      <c r="D40" s="1183" t="s">
        <v>376</v>
      </c>
      <c r="E40" s="1176">
        <v>42401</v>
      </c>
      <c r="F40" s="1157">
        <v>42735</v>
      </c>
      <c r="G40" s="1176">
        <v>42401</v>
      </c>
      <c r="H40" s="1159">
        <v>42735</v>
      </c>
      <c r="I40" s="1160">
        <v>731</v>
      </c>
      <c r="J40" s="1154">
        <f t="shared" si="8"/>
        <v>2.63</v>
      </c>
      <c r="K40" s="1154">
        <v>2.63</v>
      </c>
      <c r="L40" s="1156">
        <f t="shared" si="9"/>
        <v>0.35978112175102595</v>
      </c>
      <c r="M40" s="1161">
        <v>0</v>
      </c>
      <c r="N40" s="1162"/>
      <c r="O40" s="1154"/>
      <c r="P40" s="1156"/>
    </row>
    <row r="41" spans="1:16" ht="75.75" customHeight="1">
      <c r="A41" s="1201" t="s">
        <v>939</v>
      </c>
      <c r="B41" s="1170" t="s">
        <v>1762</v>
      </c>
      <c r="C41" s="1178" t="s">
        <v>147</v>
      </c>
      <c r="D41" s="1183" t="s">
        <v>376</v>
      </c>
      <c r="E41" s="1176">
        <v>42401</v>
      </c>
      <c r="F41" s="1157">
        <v>42735</v>
      </c>
      <c r="G41" s="1176">
        <v>42401</v>
      </c>
      <c r="H41" s="1159">
        <v>42735</v>
      </c>
      <c r="I41" s="1160">
        <v>334</v>
      </c>
      <c r="J41" s="1154">
        <f t="shared" si="8"/>
        <v>65.75</v>
      </c>
      <c r="K41" s="1154">
        <v>65.75</v>
      </c>
      <c r="L41" s="1156">
        <f t="shared" si="9"/>
        <v>19.685628742514972</v>
      </c>
      <c r="M41" s="1161">
        <f t="shared" ref="M41" si="11">K41/J41*100</f>
        <v>100</v>
      </c>
      <c r="N41" s="1162"/>
      <c r="O41" s="1154"/>
      <c r="P41" s="1156"/>
    </row>
    <row r="42" spans="1:16" ht="86.25" customHeight="1" thickBot="1">
      <c r="A42" s="1201" t="s">
        <v>1760</v>
      </c>
      <c r="B42" s="1104" t="s">
        <v>1761</v>
      </c>
      <c r="C42" s="1178" t="s">
        <v>147</v>
      </c>
      <c r="D42" s="1183" t="s">
        <v>377</v>
      </c>
      <c r="E42" s="1176">
        <v>42644</v>
      </c>
      <c r="F42" s="1157">
        <v>42735</v>
      </c>
      <c r="G42" s="1176">
        <v>42644</v>
      </c>
      <c r="H42" s="1157">
        <v>42735</v>
      </c>
      <c r="I42" s="1160">
        <v>477</v>
      </c>
      <c r="J42" s="1156">
        <v>0</v>
      </c>
      <c r="K42" s="1156">
        <v>0</v>
      </c>
      <c r="L42" s="1156">
        <f t="shared" si="9"/>
        <v>0</v>
      </c>
      <c r="M42" s="1161">
        <v>0</v>
      </c>
      <c r="N42" s="1156"/>
      <c r="O42" s="1154"/>
      <c r="P42" s="1156"/>
    </row>
    <row r="43" spans="1:16" ht="42.75" customHeight="1" thickBot="1">
      <c r="A43" s="670" t="s">
        <v>145</v>
      </c>
      <c r="B43" s="672" t="s">
        <v>765</v>
      </c>
      <c r="C43" s="404" t="s">
        <v>147</v>
      </c>
      <c r="D43" s="100" t="s">
        <v>141</v>
      </c>
      <c r="E43" s="101" t="s">
        <v>141</v>
      </c>
      <c r="F43" s="101" t="s">
        <v>141</v>
      </c>
      <c r="G43" s="101" t="s">
        <v>141</v>
      </c>
      <c r="H43" s="241" t="s">
        <v>141</v>
      </c>
      <c r="I43" s="405">
        <f>I44+I45</f>
        <v>47955</v>
      </c>
      <c r="J43" s="405">
        <f t="shared" ref="J43:K43" si="12">J44+J45</f>
        <v>33362.730000000003</v>
      </c>
      <c r="K43" s="405">
        <f t="shared" si="12"/>
        <v>33362.730000000003</v>
      </c>
      <c r="L43" s="405">
        <f>K43/I43*100</f>
        <v>69.570910228339073</v>
      </c>
      <c r="M43" s="405">
        <f>K43/J43*100</f>
        <v>100</v>
      </c>
      <c r="N43" s="671">
        <f>N44+N45</f>
        <v>3349.28</v>
      </c>
      <c r="O43" s="671">
        <f t="shared" ref="O43" si="13">O44+O45</f>
        <v>1772.88</v>
      </c>
      <c r="P43" s="671">
        <f>O43/N43*100</f>
        <v>52.933167725600725</v>
      </c>
    </row>
    <row r="44" spans="1:16" ht="48" customHeight="1">
      <c r="A44" s="1200" t="s">
        <v>174</v>
      </c>
      <c r="B44" s="1185" t="s">
        <v>403</v>
      </c>
      <c r="C44" s="1185" t="s">
        <v>1750</v>
      </c>
      <c r="D44" s="1184" t="s">
        <v>376</v>
      </c>
      <c r="E44" s="1182">
        <v>42036</v>
      </c>
      <c r="F44" s="1182">
        <v>42369</v>
      </c>
      <c r="G44" s="1182">
        <v>42036</v>
      </c>
      <c r="H44" s="648">
        <v>42369</v>
      </c>
      <c r="I44" s="634">
        <v>45955</v>
      </c>
      <c r="J44" s="629">
        <f>K44</f>
        <v>29678.5</v>
      </c>
      <c r="K44" s="629">
        <v>29678.5</v>
      </c>
      <c r="L44" s="629">
        <f t="shared" ref="L44:L48" si="14">K44/I44*100</f>
        <v>64.581655967794589</v>
      </c>
      <c r="M44" s="651">
        <f t="shared" ref="M44:M48" si="15">K44/J44*100</f>
        <v>100</v>
      </c>
      <c r="N44" s="646">
        <v>3349.28</v>
      </c>
      <c r="O44" s="1184">
        <v>1772.88</v>
      </c>
      <c r="P44" s="629">
        <f>O44/N44*100</f>
        <v>52.933167725600725</v>
      </c>
    </row>
    <row r="45" spans="1:16" ht="48" customHeight="1" thickBot="1">
      <c r="A45" s="1201" t="s">
        <v>371</v>
      </c>
      <c r="B45" s="675" t="s">
        <v>767</v>
      </c>
      <c r="C45" s="1186" t="s">
        <v>766</v>
      </c>
      <c r="D45" s="1183" t="s">
        <v>376</v>
      </c>
      <c r="E45" s="1176">
        <v>42036</v>
      </c>
      <c r="F45" s="1176">
        <v>42369</v>
      </c>
      <c r="G45" s="1176">
        <v>42036</v>
      </c>
      <c r="H45" s="1166">
        <v>42369</v>
      </c>
      <c r="I45" s="674">
        <v>2000</v>
      </c>
      <c r="J45" s="1183">
        <f>K45</f>
        <v>3684.23</v>
      </c>
      <c r="K45" s="1183">
        <v>3684.23</v>
      </c>
      <c r="L45" s="608">
        <f t="shared" si="14"/>
        <v>184.2115</v>
      </c>
      <c r="M45" s="609">
        <f t="shared" si="15"/>
        <v>100</v>
      </c>
      <c r="N45" s="631"/>
      <c r="O45" s="1183"/>
      <c r="P45" s="608"/>
    </row>
    <row r="46" spans="1:16" ht="39" thickBot="1">
      <c r="A46" s="676" t="s">
        <v>146</v>
      </c>
      <c r="B46" s="137" t="s">
        <v>401</v>
      </c>
      <c r="C46" s="137" t="s">
        <v>147</v>
      </c>
      <c r="D46" s="137" t="s">
        <v>141</v>
      </c>
      <c r="E46" s="138" t="s">
        <v>141</v>
      </c>
      <c r="F46" s="138" t="s">
        <v>141</v>
      </c>
      <c r="G46" s="138" t="s">
        <v>141</v>
      </c>
      <c r="H46" s="242" t="s">
        <v>141</v>
      </c>
      <c r="I46" s="714">
        <f>SUM(I47:I57)</f>
        <v>204307</v>
      </c>
      <c r="J46" s="714">
        <f t="shared" ref="J46:K46" si="16">SUM(J47:J57)</f>
        <v>151289.41</v>
      </c>
      <c r="K46" s="714">
        <f t="shared" si="16"/>
        <v>151289.41</v>
      </c>
      <c r="L46" s="677">
        <f t="shared" si="14"/>
        <v>74.050037443650979</v>
      </c>
      <c r="M46" s="715">
        <f t="shared" si="15"/>
        <v>100</v>
      </c>
      <c r="N46" s="713">
        <v>0</v>
      </c>
      <c r="O46" s="678">
        <f>O47+O48+R45+O68+O71+O74+O77+O79+O84</f>
        <v>0</v>
      </c>
      <c r="P46" s="679">
        <v>0</v>
      </c>
    </row>
    <row r="47" spans="1:16" ht="89.25" customHeight="1">
      <c r="A47" s="684" t="s">
        <v>166</v>
      </c>
      <c r="B47" s="1171" t="s">
        <v>404</v>
      </c>
      <c r="C47" s="650" t="s">
        <v>147</v>
      </c>
      <c r="D47" s="1184" t="s">
        <v>376</v>
      </c>
      <c r="E47" s="1182">
        <v>42401</v>
      </c>
      <c r="F47" s="1182">
        <v>42735</v>
      </c>
      <c r="G47" s="1182">
        <v>42401</v>
      </c>
      <c r="H47" s="648">
        <v>42735</v>
      </c>
      <c r="I47" s="634">
        <v>52233</v>
      </c>
      <c r="J47" s="1184">
        <f t="shared" ref="J47:J57" si="17">K47</f>
        <v>37953.51</v>
      </c>
      <c r="K47" s="1184">
        <v>37953.51</v>
      </c>
      <c r="L47" s="629">
        <f t="shared" si="14"/>
        <v>72.661937855378795</v>
      </c>
      <c r="M47" s="651">
        <f t="shared" si="15"/>
        <v>100</v>
      </c>
      <c r="N47" s="646"/>
      <c r="O47" s="1184"/>
      <c r="P47" s="646"/>
    </row>
    <row r="48" spans="1:16" ht="75" customHeight="1">
      <c r="A48" s="685" t="s">
        <v>167</v>
      </c>
      <c r="B48" s="1199" t="s">
        <v>405</v>
      </c>
      <c r="C48" s="590" t="s">
        <v>147</v>
      </c>
      <c r="D48" s="1151" t="s">
        <v>376</v>
      </c>
      <c r="E48" s="1180">
        <v>42401</v>
      </c>
      <c r="F48" s="1180">
        <v>42735</v>
      </c>
      <c r="G48" s="1180">
        <v>42401</v>
      </c>
      <c r="H48" s="627">
        <v>42735</v>
      </c>
      <c r="I48" s="1168">
        <v>5318</v>
      </c>
      <c r="J48" s="1151">
        <f t="shared" si="17"/>
        <v>4128.72</v>
      </c>
      <c r="K48" s="1151">
        <v>4128.72</v>
      </c>
      <c r="L48" s="1149">
        <f t="shared" si="14"/>
        <v>77.636705528394131</v>
      </c>
      <c r="M48" s="1169">
        <f t="shared" si="15"/>
        <v>100</v>
      </c>
      <c r="N48" s="1150"/>
      <c r="O48" s="1151"/>
      <c r="P48" s="631"/>
    </row>
    <row r="49" spans="1:16" ht="50.25" customHeight="1">
      <c r="A49" s="1174" t="s">
        <v>253</v>
      </c>
      <c r="B49" s="1173" t="s">
        <v>406</v>
      </c>
      <c r="C49" s="592" t="s">
        <v>147</v>
      </c>
      <c r="D49" s="1151" t="s">
        <v>376</v>
      </c>
      <c r="E49" s="1180">
        <v>42401</v>
      </c>
      <c r="F49" s="1180">
        <v>42735</v>
      </c>
      <c r="G49" s="1180">
        <v>42401</v>
      </c>
      <c r="H49" s="627">
        <v>42735</v>
      </c>
      <c r="I49" s="1168">
        <v>919</v>
      </c>
      <c r="J49" s="1151">
        <f t="shared" si="17"/>
        <v>842.87</v>
      </c>
      <c r="K49" s="1151">
        <v>842.87</v>
      </c>
      <c r="L49" s="1149">
        <f>K49/I49*100</f>
        <v>91.715995647442867</v>
      </c>
      <c r="M49" s="1169">
        <f>K49/J49*100</f>
        <v>100</v>
      </c>
      <c r="N49" s="1150"/>
      <c r="O49" s="1151"/>
      <c r="P49" s="631"/>
    </row>
    <row r="50" spans="1:16" ht="29.25" customHeight="1">
      <c r="A50" s="1174" t="s">
        <v>254</v>
      </c>
      <c r="B50" s="1173" t="s">
        <v>407</v>
      </c>
      <c r="C50" s="650" t="s">
        <v>147</v>
      </c>
      <c r="D50" s="1151" t="s">
        <v>376</v>
      </c>
      <c r="E50" s="1180">
        <v>42401</v>
      </c>
      <c r="F50" s="1180">
        <v>42735</v>
      </c>
      <c r="G50" s="1180">
        <v>42401</v>
      </c>
      <c r="H50" s="627">
        <v>42735</v>
      </c>
      <c r="I50" s="1168">
        <v>10871</v>
      </c>
      <c r="J50" s="1151">
        <f t="shared" si="17"/>
        <v>7365.51</v>
      </c>
      <c r="K50" s="1151">
        <v>7365.51</v>
      </c>
      <c r="L50" s="1149">
        <f t="shared" ref="L50:L61" si="18">K50/I50*100</f>
        <v>67.753748505197322</v>
      </c>
      <c r="M50" s="1169">
        <f t="shared" ref="M50:M61" si="19">K50/J50*100</f>
        <v>100</v>
      </c>
      <c r="N50" s="1150"/>
      <c r="O50" s="1151"/>
      <c r="P50" s="631"/>
    </row>
    <row r="51" spans="1:16" ht="25.5" customHeight="1">
      <c r="A51" s="1174" t="s">
        <v>255</v>
      </c>
      <c r="B51" s="1173" t="s">
        <v>408</v>
      </c>
      <c r="C51" s="590" t="s">
        <v>147</v>
      </c>
      <c r="D51" s="1151" t="s">
        <v>376</v>
      </c>
      <c r="E51" s="1180">
        <v>42401</v>
      </c>
      <c r="F51" s="1180">
        <v>42735</v>
      </c>
      <c r="G51" s="1180">
        <v>42401</v>
      </c>
      <c r="H51" s="627">
        <v>42735</v>
      </c>
      <c r="I51" s="1168">
        <v>32380</v>
      </c>
      <c r="J51" s="1151">
        <f t="shared" si="17"/>
        <v>23979.360000000001</v>
      </c>
      <c r="K51" s="1151">
        <v>23979.360000000001</v>
      </c>
      <c r="L51" s="1149">
        <f t="shared" si="18"/>
        <v>74.056084002470669</v>
      </c>
      <c r="M51" s="1169">
        <f t="shared" si="19"/>
        <v>100</v>
      </c>
      <c r="N51" s="1150"/>
      <c r="O51" s="1151"/>
      <c r="P51" s="631"/>
    </row>
    <row r="52" spans="1:16" ht="71.25" customHeight="1">
      <c r="A52" s="1174" t="s">
        <v>256</v>
      </c>
      <c r="B52" s="1173" t="s">
        <v>445</v>
      </c>
      <c r="C52" s="592" t="s">
        <v>147</v>
      </c>
      <c r="D52" s="1151" t="s">
        <v>376</v>
      </c>
      <c r="E52" s="1180">
        <v>42401</v>
      </c>
      <c r="F52" s="1180">
        <v>42735</v>
      </c>
      <c r="G52" s="1180">
        <v>42401</v>
      </c>
      <c r="H52" s="627">
        <v>42735</v>
      </c>
      <c r="I52" s="969">
        <v>60308</v>
      </c>
      <c r="J52" s="732">
        <f t="shared" si="17"/>
        <v>47801.06</v>
      </c>
      <c r="K52" s="732">
        <v>47801.06</v>
      </c>
      <c r="L52" s="733">
        <f t="shared" si="18"/>
        <v>79.261557338993157</v>
      </c>
      <c r="M52" s="734">
        <f t="shared" si="19"/>
        <v>100</v>
      </c>
      <c r="N52" s="1150"/>
      <c r="O52" s="1151"/>
      <c r="P52" s="631"/>
    </row>
    <row r="53" spans="1:16" ht="90.75" customHeight="1">
      <c r="A53" s="1174" t="s">
        <v>257</v>
      </c>
      <c r="B53" s="1173" t="s">
        <v>409</v>
      </c>
      <c r="C53" s="592" t="s">
        <v>147</v>
      </c>
      <c r="D53" s="1151" t="s">
        <v>376</v>
      </c>
      <c r="E53" s="1180">
        <v>42401</v>
      </c>
      <c r="F53" s="1180">
        <v>42735</v>
      </c>
      <c r="G53" s="1180">
        <v>42401</v>
      </c>
      <c r="H53" s="627">
        <v>42735</v>
      </c>
      <c r="I53" s="1168">
        <v>152</v>
      </c>
      <c r="J53" s="1151">
        <f t="shared" si="17"/>
        <v>102.3</v>
      </c>
      <c r="K53" s="1151">
        <v>102.3</v>
      </c>
      <c r="L53" s="1149">
        <f t="shared" si="18"/>
        <v>67.30263157894737</v>
      </c>
      <c r="M53" s="1169">
        <f t="shared" si="19"/>
        <v>100</v>
      </c>
      <c r="N53" s="1150"/>
      <c r="O53" s="1151"/>
      <c r="P53" s="631"/>
    </row>
    <row r="54" spans="1:16" ht="50.25" customHeight="1">
      <c r="A54" s="1174" t="s">
        <v>258</v>
      </c>
      <c r="B54" s="1173" t="s">
        <v>410</v>
      </c>
      <c r="C54" s="592" t="s">
        <v>147</v>
      </c>
      <c r="D54" s="1151" t="s">
        <v>376</v>
      </c>
      <c r="E54" s="1180">
        <v>42401</v>
      </c>
      <c r="F54" s="1180">
        <v>42735</v>
      </c>
      <c r="G54" s="1180">
        <v>42401</v>
      </c>
      <c r="H54" s="627">
        <v>42735</v>
      </c>
      <c r="I54" s="1168">
        <v>10719</v>
      </c>
      <c r="J54" s="1151">
        <f t="shared" si="17"/>
        <v>7148.21</v>
      </c>
      <c r="K54" s="1151">
        <v>7148.21</v>
      </c>
      <c r="L54" s="1149">
        <f t="shared" si="18"/>
        <v>66.687284261591557</v>
      </c>
      <c r="M54" s="1169">
        <f t="shared" si="19"/>
        <v>100</v>
      </c>
      <c r="N54" s="1150"/>
      <c r="O54" s="1151"/>
      <c r="P54" s="631"/>
    </row>
    <row r="55" spans="1:16" ht="60.75" customHeight="1">
      <c r="A55" s="1174" t="s">
        <v>259</v>
      </c>
      <c r="B55" s="1173" t="s">
        <v>411</v>
      </c>
      <c r="C55" s="592" t="s">
        <v>147</v>
      </c>
      <c r="D55" s="1151" t="s">
        <v>376</v>
      </c>
      <c r="E55" s="1180">
        <v>42401</v>
      </c>
      <c r="F55" s="1180">
        <v>42735</v>
      </c>
      <c r="G55" s="1180">
        <v>42401</v>
      </c>
      <c r="H55" s="627">
        <v>42735</v>
      </c>
      <c r="I55" s="1168">
        <v>30217</v>
      </c>
      <c r="J55" s="1151">
        <f t="shared" si="17"/>
        <v>21627.1</v>
      </c>
      <c r="K55" s="1151">
        <v>21627.1</v>
      </c>
      <c r="L55" s="1149">
        <f t="shared" si="18"/>
        <v>71.572624681470685</v>
      </c>
      <c r="M55" s="1169">
        <f t="shared" si="19"/>
        <v>100</v>
      </c>
      <c r="N55" s="1150"/>
      <c r="O55" s="1151"/>
      <c r="P55" s="631"/>
    </row>
    <row r="56" spans="1:16" ht="38.25" customHeight="1">
      <c r="A56" s="1201" t="s">
        <v>260</v>
      </c>
      <c r="B56" s="136" t="s">
        <v>412</v>
      </c>
      <c r="C56" s="650" t="s">
        <v>147</v>
      </c>
      <c r="D56" s="1183" t="s">
        <v>376</v>
      </c>
      <c r="E56" s="1176">
        <v>42401</v>
      </c>
      <c r="F56" s="1176">
        <v>42735</v>
      </c>
      <c r="G56" s="1176">
        <v>42401</v>
      </c>
      <c r="H56" s="1166">
        <v>42735</v>
      </c>
      <c r="I56" s="607">
        <v>250</v>
      </c>
      <c r="J56" s="1183">
        <f t="shared" si="17"/>
        <v>60.77</v>
      </c>
      <c r="K56" s="1183">
        <v>60.77</v>
      </c>
      <c r="L56" s="608">
        <f t="shared" si="18"/>
        <v>24.308000000000003</v>
      </c>
      <c r="M56" s="609">
        <f t="shared" si="19"/>
        <v>100</v>
      </c>
      <c r="N56" s="631"/>
      <c r="O56" s="1183"/>
      <c r="P56" s="631"/>
    </row>
    <row r="57" spans="1:16" ht="50.25" customHeight="1" thickBot="1">
      <c r="A57" s="1201" t="s">
        <v>761</v>
      </c>
      <c r="B57" s="1170" t="s">
        <v>763</v>
      </c>
      <c r="C57" s="650" t="s">
        <v>147</v>
      </c>
      <c r="D57" s="1183" t="s">
        <v>376</v>
      </c>
      <c r="E57" s="1176">
        <v>42401</v>
      </c>
      <c r="F57" s="1176">
        <v>42735</v>
      </c>
      <c r="G57" s="1176">
        <v>42401</v>
      </c>
      <c r="H57" s="1166">
        <v>42735</v>
      </c>
      <c r="I57" s="607">
        <v>940</v>
      </c>
      <c r="J57" s="1183">
        <f t="shared" si="17"/>
        <v>280</v>
      </c>
      <c r="K57" s="1183">
        <v>280</v>
      </c>
      <c r="L57" s="608">
        <f t="shared" si="18"/>
        <v>29.787234042553191</v>
      </c>
      <c r="M57" s="609">
        <f t="shared" si="19"/>
        <v>100</v>
      </c>
      <c r="N57" s="631"/>
      <c r="O57" s="1183"/>
      <c r="P57" s="631"/>
    </row>
    <row r="58" spans="1:16" ht="87.75" customHeight="1" thickBot="1">
      <c r="A58" s="411" t="s">
        <v>148</v>
      </c>
      <c r="B58" s="137" t="s">
        <v>482</v>
      </c>
      <c r="C58" s="137" t="s">
        <v>147</v>
      </c>
      <c r="D58" s="137" t="s">
        <v>141</v>
      </c>
      <c r="E58" s="138" t="s">
        <v>141</v>
      </c>
      <c r="F58" s="138" t="s">
        <v>141</v>
      </c>
      <c r="G58" s="138" t="s">
        <v>141</v>
      </c>
      <c r="H58" s="242" t="s">
        <v>141</v>
      </c>
      <c r="I58" s="412">
        <f>I59</f>
        <v>1375.5</v>
      </c>
      <c r="J58" s="413">
        <f>J59</f>
        <v>1127.4000000000001</v>
      </c>
      <c r="K58" s="138">
        <f>K59</f>
        <v>1127.4000000000001</v>
      </c>
      <c r="L58" s="414">
        <f t="shared" si="18"/>
        <v>81.962922573609603</v>
      </c>
      <c r="M58" s="415">
        <f t="shared" si="19"/>
        <v>100</v>
      </c>
      <c r="N58" s="65">
        <v>0</v>
      </c>
      <c r="O58" s="135"/>
      <c r="P58" s="126">
        <v>0</v>
      </c>
    </row>
    <row r="59" spans="1:16" ht="51.75" customHeight="1" thickBot="1">
      <c r="A59" s="1200" t="s">
        <v>168</v>
      </c>
      <c r="B59" s="1171" t="s">
        <v>927</v>
      </c>
      <c r="C59" s="650" t="s">
        <v>147</v>
      </c>
      <c r="D59" s="1177" t="s">
        <v>376</v>
      </c>
      <c r="E59" s="1182">
        <v>42005</v>
      </c>
      <c r="F59" s="1182">
        <v>42735</v>
      </c>
      <c r="G59" s="1182">
        <v>42005</v>
      </c>
      <c r="H59" s="648">
        <v>42735</v>
      </c>
      <c r="I59" s="634">
        <v>1375.5</v>
      </c>
      <c r="J59" s="1184">
        <f>K59</f>
        <v>1127.4000000000001</v>
      </c>
      <c r="K59" s="1184">
        <v>1127.4000000000001</v>
      </c>
      <c r="L59" s="629">
        <f t="shared" si="18"/>
        <v>81.962922573609603</v>
      </c>
      <c r="M59" s="651">
        <f t="shared" si="19"/>
        <v>100</v>
      </c>
      <c r="N59" s="646"/>
      <c r="O59" s="1184"/>
      <c r="P59" s="646"/>
    </row>
    <row r="60" spans="1:16" ht="44.25" customHeight="1" thickBot="1">
      <c r="A60" s="416" t="s">
        <v>149</v>
      </c>
      <c r="B60" s="37" t="s">
        <v>402</v>
      </c>
      <c r="C60" s="404" t="s">
        <v>147</v>
      </c>
      <c r="D60" s="100" t="s">
        <v>141</v>
      </c>
      <c r="E60" s="101" t="s">
        <v>141</v>
      </c>
      <c r="F60" s="101" t="s">
        <v>141</v>
      </c>
      <c r="G60" s="101" t="s">
        <v>141</v>
      </c>
      <c r="H60" s="241" t="s">
        <v>141</v>
      </c>
      <c r="I60" s="405">
        <f>SUM(I61:I65)</f>
        <v>11514.3</v>
      </c>
      <c r="J60" s="405">
        <f>J61+J62+J63+J64+J65</f>
        <v>7306.5300000000007</v>
      </c>
      <c r="K60" s="405">
        <f>K61+K62+K63+K64+K65</f>
        <v>7306.5300000000007</v>
      </c>
      <c r="L60" s="405">
        <f t="shared" si="18"/>
        <v>63.456137151194611</v>
      </c>
      <c r="M60" s="405">
        <f t="shared" si="19"/>
        <v>100</v>
      </c>
      <c r="N60" s="65">
        <v>0</v>
      </c>
      <c r="O60" s="135"/>
      <c r="P60" s="126">
        <v>0</v>
      </c>
    </row>
    <row r="61" spans="1:16" ht="48.75" customHeight="1">
      <c r="A61" s="1200" t="s">
        <v>169</v>
      </c>
      <c r="B61" s="1171" t="s">
        <v>413</v>
      </c>
      <c r="C61" s="650" t="s">
        <v>147</v>
      </c>
      <c r="D61" s="1184" t="s">
        <v>376</v>
      </c>
      <c r="E61" s="1182">
        <v>42005</v>
      </c>
      <c r="F61" s="1182">
        <v>42735</v>
      </c>
      <c r="G61" s="1182">
        <v>42005</v>
      </c>
      <c r="H61" s="648">
        <v>42735</v>
      </c>
      <c r="I61" s="634">
        <v>7693</v>
      </c>
      <c r="J61" s="629">
        <f>K61</f>
        <v>4916.0200000000004</v>
      </c>
      <c r="K61" s="629">
        <v>4916.0200000000004</v>
      </c>
      <c r="L61" s="629">
        <f t="shared" si="18"/>
        <v>63.902508774210332</v>
      </c>
      <c r="M61" s="651">
        <f t="shared" si="19"/>
        <v>100</v>
      </c>
      <c r="N61" s="646"/>
      <c r="O61" s="1184"/>
      <c r="P61" s="652"/>
    </row>
    <row r="62" spans="1:16" ht="75" customHeight="1">
      <c r="A62" s="1174" t="s">
        <v>170</v>
      </c>
      <c r="B62" s="1173" t="s">
        <v>414</v>
      </c>
      <c r="C62" s="592" t="s">
        <v>147</v>
      </c>
      <c r="D62" s="1151" t="s">
        <v>376</v>
      </c>
      <c r="E62" s="1180">
        <v>42005</v>
      </c>
      <c r="F62" s="1180">
        <v>42735</v>
      </c>
      <c r="G62" s="1180">
        <v>42005</v>
      </c>
      <c r="H62" s="627">
        <v>42735</v>
      </c>
      <c r="I62" s="1168">
        <v>345</v>
      </c>
      <c r="J62" s="1149">
        <f>K62</f>
        <v>214.96</v>
      </c>
      <c r="K62" s="1149">
        <v>214.96</v>
      </c>
      <c r="L62" s="1149">
        <f>K62/I62*100</f>
        <v>62.307246376811598</v>
      </c>
      <c r="M62" s="1169">
        <f>K62/J62*100</f>
        <v>100</v>
      </c>
      <c r="N62" s="1150"/>
      <c r="O62" s="1151"/>
      <c r="P62" s="1149"/>
    </row>
    <row r="63" spans="1:16" ht="48" customHeight="1">
      <c r="A63" s="1174" t="s">
        <v>171</v>
      </c>
      <c r="B63" s="1173" t="s">
        <v>415</v>
      </c>
      <c r="C63" s="592" t="s">
        <v>147</v>
      </c>
      <c r="D63" s="1151" t="s">
        <v>376</v>
      </c>
      <c r="E63" s="1180">
        <v>42005</v>
      </c>
      <c r="F63" s="1180">
        <v>42735</v>
      </c>
      <c r="G63" s="1180">
        <v>42005</v>
      </c>
      <c r="H63" s="627">
        <v>42735</v>
      </c>
      <c r="I63" s="1168">
        <v>784</v>
      </c>
      <c r="J63" s="1149">
        <f>K63</f>
        <v>491.23</v>
      </c>
      <c r="K63" s="1149">
        <v>491.23</v>
      </c>
      <c r="L63" s="1149">
        <f>K63/I63*100</f>
        <v>62.656887755102041</v>
      </c>
      <c r="M63" s="1169">
        <f>K63/J63*100</f>
        <v>100</v>
      </c>
      <c r="N63" s="1150"/>
      <c r="O63" s="1151"/>
      <c r="P63" s="1149"/>
    </row>
    <row r="64" spans="1:16" ht="61.5" customHeight="1">
      <c r="A64" s="1174" t="s">
        <v>172</v>
      </c>
      <c r="B64" s="1173" t="s">
        <v>416</v>
      </c>
      <c r="C64" s="592" t="s">
        <v>147</v>
      </c>
      <c r="D64" s="1151" t="s">
        <v>376</v>
      </c>
      <c r="E64" s="1180">
        <v>42005</v>
      </c>
      <c r="F64" s="1180">
        <v>42735</v>
      </c>
      <c r="G64" s="1180">
        <v>42005</v>
      </c>
      <c r="H64" s="627">
        <v>42735</v>
      </c>
      <c r="I64" s="1168">
        <v>2683</v>
      </c>
      <c r="J64" s="1149">
        <f>K64</f>
        <v>1677.34</v>
      </c>
      <c r="K64" s="1149">
        <v>1677.34</v>
      </c>
      <c r="L64" s="1149">
        <f>K64/I64*100</f>
        <v>62.517331345508751</v>
      </c>
      <c r="M64" s="1169">
        <f>K64/J64*100</f>
        <v>100</v>
      </c>
      <c r="N64" s="1150">
        <v>41.59</v>
      </c>
      <c r="O64" s="1151">
        <v>41.59</v>
      </c>
      <c r="P64" s="1149">
        <f>O64/N64*100</f>
        <v>100</v>
      </c>
    </row>
    <row r="65" spans="1:16" ht="34.5" customHeight="1" thickBot="1">
      <c r="A65" s="1174" t="s">
        <v>173</v>
      </c>
      <c r="B65" s="1173" t="s">
        <v>417</v>
      </c>
      <c r="C65" s="592" t="s">
        <v>147</v>
      </c>
      <c r="D65" s="1151" t="s">
        <v>376</v>
      </c>
      <c r="E65" s="1180">
        <v>42005</v>
      </c>
      <c r="F65" s="1180">
        <v>42735</v>
      </c>
      <c r="G65" s="1180">
        <v>42005</v>
      </c>
      <c r="H65" s="627">
        <v>42735</v>
      </c>
      <c r="I65" s="716">
        <v>9.3000000000000007</v>
      </c>
      <c r="J65" s="717">
        <f>K65</f>
        <v>6.98</v>
      </c>
      <c r="K65" s="717">
        <v>6.98</v>
      </c>
      <c r="L65" s="718">
        <f>K65/I65*100</f>
        <v>75.053763440860209</v>
      </c>
      <c r="M65" s="719">
        <f>K65/J65*100</f>
        <v>100</v>
      </c>
      <c r="N65" s="1150"/>
      <c r="O65" s="1151"/>
      <c r="P65" s="1149"/>
    </row>
    <row r="67" spans="1:16" hidden="1"/>
    <row r="68" spans="1:16" hidden="1"/>
    <row r="69" spans="1:16" hidden="1"/>
    <row r="72" spans="1:16" ht="19.5" customHeight="1">
      <c r="C72" s="1331" t="s">
        <v>367</v>
      </c>
      <c r="D72" s="1331"/>
      <c r="E72" s="122"/>
      <c r="F72" s="122"/>
      <c r="G72" s="122"/>
      <c r="H72" s="968" t="s">
        <v>368</v>
      </c>
      <c r="I72" s="968"/>
      <c r="J72" s="127"/>
      <c r="K72" s="127"/>
      <c r="L72" s="128"/>
      <c r="M72" s="128"/>
    </row>
    <row r="73" spans="1:16" ht="18.75">
      <c r="C73" s="122"/>
      <c r="D73" s="122"/>
      <c r="E73" s="122"/>
      <c r="F73" s="122"/>
      <c r="G73" s="122"/>
      <c r="H73" s="968"/>
      <c r="I73" s="968"/>
      <c r="J73" s="127"/>
      <c r="K73" s="127"/>
      <c r="L73" s="128"/>
      <c r="M73" s="128"/>
    </row>
    <row r="74" spans="1:16" ht="18.75">
      <c r="C74" s="1332" t="s">
        <v>369</v>
      </c>
      <c r="D74" s="1332"/>
      <c r="E74" s="122"/>
      <c r="F74" s="122"/>
      <c r="G74" s="122"/>
      <c r="H74" s="968" t="s">
        <v>370</v>
      </c>
      <c r="I74" s="968"/>
      <c r="J74" s="127"/>
      <c r="K74" s="127"/>
      <c r="L74" s="128"/>
      <c r="M74" s="128"/>
    </row>
  </sheetData>
  <mergeCells count="62">
    <mergeCell ref="P30:P32"/>
    <mergeCell ref="C72:D72"/>
    <mergeCell ref="C74:D74"/>
    <mergeCell ref="I30:I32"/>
    <mergeCell ref="J30:J32"/>
    <mergeCell ref="K30:K32"/>
    <mergeCell ref="L30:L32"/>
    <mergeCell ref="M30:M32"/>
    <mergeCell ref="N30:N32"/>
    <mergeCell ref="P24:P25"/>
    <mergeCell ref="A30:A32"/>
    <mergeCell ref="B30:B32"/>
    <mergeCell ref="C30:C32"/>
    <mergeCell ref="D30:D32"/>
    <mergeCell ref="E30:E32"/>
    <mergeCell ref="F30:F32"/>
    <mergeCell ref="G30:G32"/>
    <mergeCell ref="H30:H32"/>
    <mergeCell ref="I24:I25"/>
    <mergeCell ref="J24:J25"/>
    <mergeCell ref="K24:K25"/>
    <mergeCell ref="L24:L25"/>
    <mergeCell ref="M24:M25"/>
    <mergeCell ref="N24:N25"/>
    <mergeCell ref="O30:O32"/>
    <mergeCell ref="P16:P17"/>
    <mergeCell ref="A24:A25"/>
    <mergeCell ref="B24:B25"/>
    <mergeCell ref="C24:C25"/>
    <mergeCell ref="D24:D25"/>
    <mergeCell ref="E24:E25"/>
    <mergeCell ref="F24:F25"/>
    <mergeCell ref="G24:G25"/>
    <mergeCell ref="H24:H25"/>
    <mergeCell ref="I16:I17"/>
    <mergeCell ref="J16:J17"/>
    <mergeCell ref="K16:K17"/>
    <mergeCell ref="L16:L17"/>
    <mergeCell ref="M16:M17"/>
    <mergeCell ref="N16:N17"/>
    <mergeCell ref="O24:O25"/>
    <mergeCell ref="I8:M8"/>
    <mergeCell ref="N8:P8"/>
    <mergeCell ref="A16:A17"/>
    <mergeCell ref="B16:B17"/>
    <mergeCell ref="C16:C17"/>
    <mergeCell ref="D16:D17"/>
    <mergeCell ref="E16:E17"/>
    <mergeCell ref="F16:F17"/>
    <mergeCell ref="G16:G17"/>
    <mergeCell ref="H16:H17"/>
    <mergeCell ref="A8:A9"/>
    <mergeCell ref="B8:B9"/>
    <mergeCell ref="D8:D9"/>
    <mergeCell ref="E8:F8"/>
    <mergeCell ref="G8:H8"/>
    <mergeCell ref="O16:O17"/>
    <mergeCell ref="M1:P1"/>
    <mergeCell ref="M2:P2"/>
    <mergeCell ref="A3:P3"/>
    <mergeCell ref="A4:P4"/>
    <mergeCell ref="A6:P6"/>
  </mergeCells>
  <pageMargins left="0.51181102362204722" right="0.31496062992125984" top="1.0629921259842521" bottom="0.59055118110236227" header="0.31496062992125984" footer="0.31496062992125984"/>
  <pageSetup scale="60" fitToHeight="4" orientation="landscape" r:id="rId1"/>
  <rowBreaks count="3" manualBreakCount="3">
    <brk id="19" max="16383" man="1"/>
    <brk id="32" max="16383" man="1"/>
    <brk id="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4A0A0F"/>
  </sheetPr>
  <dimension ref="A1:P74"/>
  <sheetViews>
    <sheetView zoomScaleNormal="100" workbookViewId="0">
      <pane ySplit="10" topLeftCell="A44" activePane="bottomLeft" state="frozen"/>
      <selection pane="bottomLeft" activeCell="S12" sqref="S12"/>
    </sheetView>
  </sheetViews>
  <sheetFormatPr defaultRowHeight="15"/>
  <cols>
    <col min="1" max="1" width="7.5703125" customWidth="1"/>
    <col min="2" max="2" width="29.140625" customWidth="1"/>
    <col min="3" max="3" width="15.85546875" customWidth="1"/>
    <col min="4" max="4" width="15.7109375" customWidth="1"/>
    <col min="5" max="6" width="11" bestFit="1" customWidth="1"/>
    <col min="7" max="7" width="11.42578125" customWidth="1"/>
    <col min="8" max="8" width="10.5703125" customWidth="1"/>
    <col min="9" max="9" width="15.85546875" customWidth="1"/>
    <col min="10" max="10" width="14" bestFit="1" customWidth="1"/>
    <col min="11" max="11" width="11.42578125" customWidth="1"/>
    <col min="12" max="12" width="10.5703125" style="105" customWidth="1"/>
    <col min="13" max="13" width="10.28515625" style="105" customWidth="1"/>
    <col min="14" max="14" width="13.42578125" customWidth="1"/>
    <col min="15" max="15" width="11.5703125" customWidth="1"/>
    <col min="16" max="16" width="11.5703125" style="105" bestFit="1" customWidth="1"/>
  </cols>
  <sheetData>
    <row r="1" spans="1:16" ht="18.75">
      <c r="A1" s="27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402"/>
      <c r="M1" s="1272"/>
      <c r="N1" s="1272"/>
      <c r="O1" s="1272"/>
      <c r="P1" s="1272"/>
    </row>
    <row r="2" spans="1:16" ht="32.25" customHeight="1">
      <c r="A2" s="27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402"/>
      <c r="M2" s="1273"/>
      <c r="N2" s="1273"/>
      <c r="O2" s="1273"/>
      <c r="P2" s="1273"/>
    </row>
    <row r="3" spans="1:16" ht="20.25">
      <c r="A3" s="1274" t="s">
        <v>122</v>
      </c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  <c r="O3" s="1274"/>
      <c r="P3" s="1274"/>
    </row>
    <row r="4" spans="1:16" ht="21" customHeight="1">
      <c r="A4" s="1275" t="s">
        <v>140</v>
      </c>
      <c r="B4" s="1275"/>
      <c r="C4" s="1275"/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</row>
    <row r="5" spans="1:16" ht="21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102"/>
      <c r="M5" s="102"/>
      <c r="N5" s="68"/>
      <c r="O5" s="68"/>
      <c r="P5" s="102"/>
    </row>
    <row r="6" spans="1:16" ht="18.75">
      <c r="A6" s="1276" t="s">
        <v>1743</v>
      </c>
      <c r="B6" s="1276"/>
      <c r="C6" s="1276"/>
      <c r="D6" s="1276"/>
      <c r="E6" s="1276"/>
      <c r="F6" s="1276"/>
      <c r="G6" s="1276"/>
      <c r="H6" s="1276"/>
      <c r="I6" s="1276"/>
      <c r="J6" s="1276"/>
      <c r="K6" s="1276"/>
      <c r="L6" s="1276"/>
      <c r="M6" s="1276"/>
      <c r="N6" s="1276"/>
      <c r="O6" s="1276"/>
      <c r="P6" s="1276"/>
    </row>
    <row r="7" spans="1:16" ht="16.5" thickBot="1">
      <c r="A7" s="29"/>
      <c r="B7" s="29"/>
      <c r="C7" s="29"/>
      <c r="D7" s="29"/>
      <c r="E7" s="30"/>
      <c r="F7" s="30"/>
      <c r="G7" s="30"/>
      <c r="H7" s="30"/>
      <c r="I7" s="30"/>
      <c r="J7" s="30"/>
      <c r="K7" s="30"/>
      <c r="L7" s="103"/>
      <c r="M7" s="103"/>
      <c r="N7" s="30"/>
      <c r="O7" s="30"/>
      <c r="P7" s="103"/>
    </row>
    <row r="8" spans="1:16" ht="36.75" customHeight="1" thickBot="1">
      <c r="A8" s="1292" t="s">
        <v>123</v>
      </c>
      <c r="B8" s="1292" t="s">
        <v>124</v>
      </c>
      <c r="C8" s="33" t="s">
        <v>125</v>
      </c>
      <c r="D8" s="1294" t="s">
        <v>431</v>
      </c>
      <c r="E8" s="1296" t="s">
        <v>127</v>
      </c>
      <c r="F8" s="1297"/>
      <c r="G8" s="1296" t="s">
        <v>128</v>
      </c>
      <c r="H8" s="1298"/>
      <c r="I8" s="1277" t="s">
        <v>129</v>
      </c>
      <c r="J8" s="1278"/>
      <c r="K8" s="1278"/>
      <c r="L8" s="1278"/>
      <c r="M8" s="1279"/>
      <c r="N8" s="1278" t="s">
        <v>130</v>
      </c>
      <c r="O8" s="1278"/>
      <c r="P8" s="1279"/>
    </row>
    <row r="9" spans="1:16" ht="38.25" customHeight="1" thickBot="1">
      <c r="A9" s="1293"/>
      <c r="B9" s="1293"/>
      <c r="C9" s="28" t="s">
        <v>126</v>
      </c>
      <c r="D9" s="1295"/>
      <c r="E9" s="35" t="s">
        <v>131</v>
      </c>
      <c r="F9" s="35" t="s">
        <v>132</v>
      </c>
      <c r="G9" s="35" t="s">
        <v>131</v>
      </c>
      <c r="H9" s="658" t="s">
        <v>132</v>
      </c>
      <c r="I9" s="662" t="s">
        <v>133</v>
      </c>
      <c r="J9" s="35" t="s">
        <v>143</v>
      </c>
      <c r="K9" s="35" t="s">
        <v>134</v>
      </c>
      <c r="L9" s="106" t="s">
        <v>135</v>
      </c>
      <c r="M9" s="106" t="s">
        <v>136</v>
      </c>
      <c r="N9" s="28" t="s">
        <v>137</v>
      </c>
      <c r="O9" s="28" t="s">
        <v>138</v>
      </c>
      <c r="P9" s="104" t="s">
        <v>139</v>
      </c>
    </row>
    <row r="10" spans="1:16" ht="15.75" thickBot="1">
      <c r="A10" s="129">
        <v>1</v>
      </c>
      <c r="B10" s="130">
        <v>2</v>
      </c>
      <c r="C10" s="131">
        <v>3</v>
      </c>
      <c r="D10" s="130">
        <v>4</v>
      </c>
      <c r="E10" s="130">
        <v>5</v>
      </c>
      <c r="F10" s="131">
        <v>6</v>
      </c>
      <c r="G10" s="130">
        <v>7</v>
      </c>
      <c r="H10" s="659">
        <v>8</v>
      </c>
      <c r="I10" s="663">
        <v>9</v>
      </c>
      <c r="J10" s="132">
        <v>10</v>
      </c>
      <c r="K10" s="131">
        <v>11</v>
      </c>
      <c r="L10" s="133">
        <v>12</v>
      </c>
      <c r="M10" s="134">
        <v>13</v>
      </c>
      <c r="N10" s="131">
        <v>14</v>
      </c>
      <c r="O10" s="130">
        <v>15</v>
      </c>
      <c r="P10" s="134">
        <v>16</v>
      </c>
    </row>
    <row r="11" spans="1:16" ht="75.75" thickBot="1">
      <c r="A11" s="31"/>
      <c r="B11" s="38" t="s">
        <v>419</v>
      </c>
      <c r="C11" s="39"/>
      <c r="D11" s="66" t="s">
        <v>141</v>
      </c>
      <c r="E11" s="66" t="s">
        <v>141</v>
      </c>
      <c r="F11" s="67" t="s">
        <v>141</v>
      </c>
      <c r="G11" s="66" t="s">
        <v>141</v>
      </c>
      <c r="H11" s="660" t="s">
        <v>141</v>
      </c>
      <c r="I11" s="664">
        <f>I12+I43+I46+I58+I60</f>
        <v>571654.80000000005</v>
      </c>
      <c r="J11" s="664">
        <f t="shared" ref="J11:K11" si="0">J12+J43+J46+J58+J60</f>
        <v>462957.44999999995</v>
      </c>
      <c r="K11" s="664">
        <f t="shared" si="0"/>
        <v>370075.65000000008</v>
      </c>
      <c r="L11" s="568">
        <f>K11/I11*100</f>
        <v>64.737609130545223</v>
      </c>
      <c r="M11" s="568">
        <f t="shared" ref="M11:M16" si="1">K11/J11*100</f>
        <v>79.937292293276656</v>
      </c>
      <c r="N11" s="123">
        <f>N43</f>
        <v>3349.28</v>
      </c>
      <c r="O11" s="123">
        <f t="shared" ref="O11:P11" si="2">O43</f>
        <v>1772.88</v>
      </c>
      <c r="P11" s="123">
        <f t="shared" si="2"/>
        <v>52.933167725600725</v>
      </c>
    </row>
    <row r="12" spans="1:16" ht="51.75" thickBot="1">
      <c r="A12" s="34" t="s">
        <v>142</v>
      </c>
      <c r="B12" s="224" t="s">
        <v>752</v>
      </c>
      <c r="C12" s="403" t="s">
        <v>147</v>
      </c>
      <c r="D12" s="63" t="s">
        <v>141</v>
      </c>
      <c r="E12" s="63" t="s">
        <v>141</v>
      </c>
      <c r="F12" s="64" t="s">
        <v>141</v>
      </c>
      <c r="G12" s="63" t="s">
        <v>141</v>
      </c>
      <c r="H12" s="661" t="s">
        <v>141</v>
      </c>
      <c r="I12" s="405">
        <f>SUM(I13:I42)</f>
        <v>306503</v>
      </c>
      <c r="J12" s="405">
        <f t="shared" ref="J12:K12" si="3">SUM(J13:J41)</f>
        <v>233489.08000000005</v>
      </c>
      <c r="K12" s="405">
        <f t="shared" si="3"/>
        <v>176989.58000000002</v>
      </c>
      <c r="L12" s="99">
        <f>K12/I12*100</f>
        <v>57.744811633165092</v>
      </c>
      <c r="M12" s="99">
        <f t="shared" si="1"/>
        <v>75.802080337118966</v>
      </c>
      <c r="N12" s="65">
        <v>0</v>
      </c>
      <c r="O12" s="135">
        <f>O13+O14+O15+O16+O18+O19+O20+O21+O22+O23+O24+O26+O27+O28+O29+O30+O33+O34+O35+O36+O37+O38+O39</f>
        <v>0</v>
      </c>
      <c r="P12" s="680">
        <v>0</v>
      </c>
    </row>
    <row r="13" spans="1:16" ht="63.75" customHeight="1">
      <c r="A13" s="681" t="s">
        <v>175</v>
      </c>
      <c r="B13" s="222" t="s">
        <v>378</v>
      </c>
      <c r="C13" s="585" t="s">
        <v>147</v>
      </c>
      <c r="D13" s="223" t="s">
        <v>376</v>
      </c>
      <c r="E13" s="269">
        <v>42401</v>
      </c>
      <c r="F13" s="225">
        <v>42735</v>
      </c>
      <c r="G13" s="269">
        <v>42401</v>
      </c>
      <c r="H13" s="240">
        <v>42735</v>
      </c>
      <c r="I13" s="634">
        <v>8135</v>
      </c>
      <c r="J13" s="629">
        <v>8135</v>
      </c>
      <c r="K13" s="629">
        <v>7899.28</v>
      </c>
      <c r="L13" s="621">
        <f>K13/I13*100</f>
        <v>97.102397049784869</v>
      </c>
      <c r="M13" s="651">
        <f t="shared" si="1"/>
        <v>97.102397049784869</v>
      </c>
      <c r="N13" s="243"/>
      <c r="O13" s="124"/>
      <c r="P13" s="273"/>
    </row>
    <row r="14" spans="1:16" ht="49.5" customHeight="1">
      <c r="A14" s="618" t="s">
        <v>176</v>
      </c>
      <c r="B14" s="615" t="s">
        <v>379</v>
      </c>
      <c r="C14" s="619" t="s">
        <v>147</v>
      </c>
      <c r="D14" s="593" t="s">
        <v>376</v>
      </c>
      <c r="E14" s="616">
        <v>42401</v>
      </c>
      <c r="F14" s="596">
        <v>42735</v>
      </c>
      <c r="G14" s="616">
        <v>42401</v>
      </c>
      <c r="H14" s="617">
        <v>42735</v>
      </c>
      <c r="I14" s="709">
        <v>175562</v>
      </c>
      <c r="J14" s="697">
        <v>125685.85</v>
      </c>
      <c r="K14" s="697">
        <v>85226.3</v>
      </c>
      <c r="L14" s="665">
        <f t="shared" ref="L14" si="4">K14/I14*100</f>
        <v>48.544844556339072</v>
      </c>
      <c r="M14" s="710">
        <f t="shared" si="1"/>
        <v>67.80898565749446</v>
      </c>
      <c r="N14" s="600"/>
      <c r="O14" s="593"/>
      <c r="P14" s="608"/>
    </row>
    <row r="15" spans="1:16" ht="76.5" customHeight="1">
      <c r="A15" s="307" t="s">
        <v>177</v>
      </c>
      <c r="B15" s="36" t="s">
        <v>380</v>
      </c>
      <c r="C15" s="592" t="s">
        <v>147</v>
      </c>
      <c r="D15" s="262" t="s">
        <v>376</v>
      </c>
      <c r="E15" s="266">
        <v>42401</v>
      </c>
      <c r="F15" s="266">
        <v>42735</v>
      </c>
      <c r="G15" s="706">
        <v>42401</v>
      </c>
      <c r="H15" s="627">
        <v>42735</v>
      </c>
      <c r="I15" s="709">
        <v>22</v>
      </c>
      <c r="J15" s="697">
        <v>18.2</v>
      </c>
      <c r="K15" s="697">
        <v>15.09</v>
      </c>
      <c r="L15" s="697">
        <f>K15/I15*100</f>
        <v>68.590909090909093</v>
      </c>
      <c r="M15" s="710">
        <f t="shared" si="1"/>
        <v>82.912087912087912</v>
      </c>
      <c r="N15" s="268"/>
      <c r="O15" s="125"/>
      <c r="P15" s="263"/>
    </row>
    <row r="16" spans="1:16" ht="15" customHeight="1">
      <c r="A16" s="1280" t="s">
        <v>178</v>
      </c>
      <c r="B16" s="1281" t="s">
        <v>381</v>
      </c>
      <c r="C16" s="1282" t="s">
        <v>147</v>
      </c>
      <c r="D16" s="1284" t="s">
        <v>376</v>
      </c>
      <c r="E16" s="1285">
        <v>42401</v>
      </c>
      <c r="F16" s="1287">
        <v>42735</v>
      </c>
      <c r="G16" s="1288">
        <v>42401</v>
      </c>
      <c r="H16" s="1290">
        <v>42735</v>
      </c>
      <c r="I16" s="1311">
        <v>3782</v>
      </c>
      <c r="J16" s="1299">
        <v>3508.63</v>
      </c>
      <c r="K16" s="1299">
        <v>2332.6999999999998</v>
      </c>
      <c r="L16" s="1299">
        <f>K16/I16*100</f>
        <v>61.67900581702802</v>
      </c>
      <c r="M16" s="1312">
        <f t="shared" si="1"/>
        <v>66.484639303659819</v>
      </c>
      <c r="N16" s="1313"/>
      <c r="O16" s="1284"/>
      <c r="P16" s="1299"/>
    </row>
    <row r="17" spans="1:16" ht="33.75" customHeight="1">
      <c r="A17" s="1280"/>
      <c r="B17" s="1281"/>
      <c r="C17" s="1283"/>
      <c r="D17" s="1284"/>
      <c r="E17" s="1286"/>
      <c r="F17" s="1284"/>
      <c r="G17" s="1289"/>
      <c r="H17" s="1291"/>
      <c r="I17" s="1311"/>
      <c r="J17" s="1299"/>
      <c r="K17" s="1299"/>
      <c r="L17" s="1299"/>
      <c r="M17" s="1312"/>
      <c r="N17" s="1314"/>
      <c r="O17" s="1284"/>
      <c r="P17" s="1299"/>
    </row>
    <row r="18" spans="1:16" ht="46.5" customHeight="1">
      <c r="A18" s="640" t="s">
        <v>179</v>
      </c>
      <c r="B18" s="635" t="s">
        <v>382</v>
      </c>
      <c r="C18" s="636" t="s">
        <v>147</v>
      </c>
      <c r="D18" s="626" t="s">
        <v>376</v>
      </c>
      <c r="E18" s="1094"/>
      <c r="F18" s="642">
        <v>42735</v>
      </c>
      <c r="G18" s="638">
        <v>42401</v>
      </c>
      <c r="H18" s="628">
        <v>42735</v>
      </c>
      <c r="I18" s="709">
        <v>71</v>
      </c>
      <c r="J18" s="698">
        <v>51</v>
      </c>
      <c r="K18" s="698">
        <v>41.21</v>
      </c>
      <c r="L18" s="697">
        <f>K18/I18*100</f>
        <v>58.04225352112676</v>
      </c>
      <c r="M18" s="710">
        <f>K18/J18*100</f>
        <v>80.803921568627459</v>
      </c>
      <c r="N18" s="631"/>
      <c r="O18" s="632"/>
      <c r="P18" s="624"/>
    </row>
    <row r="19" spans="1:16" ht="84.75" customHeight="1">
      <c r="A19" s="307" t="s">
        <v>180</v>
      </c>
      <c r="B19" s="1098" t="s">
        <v>383</v>
      </c>
      <c r="C19" s="1145" t="s">
        <v>147</v>
      </c>
      <c r="D19" s="1093" t="s">
        <v>376</v>
      </c>
      <c r="E19" s="1099">
        <v>42401</v>
      </c>
      <c r="F19" s="1099">
        <v>42735</v>
      </c>
      <c r="G19" s="1099">
        <v>42401</v>
      </c>
      <c r="H19" s="601">
        <v>42735</v>
      </c>
      <c r="I19" s="709">
        <v>142</v>
      </c>
      <c r="J19" s="1093">
        <v>111.25</v>
      </c>
      <c r="K19" s="1093">
        <v>105.55</v>
      </c>
      <c r="L19" s="1092">
        <f t="shared" ref="L19:L24" si="5">K19/I19*100</f>
        <v>74.33098591549296</v>
      </c>
      <c r="M19" s="710">
        <f t="shared" ref="M19:M24" si="6">K19/J19*100</f>
        <v>94.876404494382015</v>
      </c>
      <c r="N19" s="600"/>
      <c r="O19" s="593"/>
      <c r="P19" s="597"/>
    </row>
    <row r="20" spans="1:16" ht="50.25" customHeight="1">
      <c r="A20" s="573" t="s">
        <v>181</v>
      </c>
      <c r="B20" s="620" t="s">
        <v>384</v>
      </c>
      <c r="C20" s="588" t="s">
        <v>147</v>
      </c>
      <c r="D20" s="595" t="s">
        <v>376</v>
      </c>
      <c r="E20" s="586">
        <v>42401</v>
      </c>
      <c r="F20" s="586">
        <v>42735</v>
      </c>
      <c r="G20" s="586">
        <v>42401</v>
      </c>
      <c r="H20" s="699">
        <v>42735</v>
      </c>
      <c r="I20" s="607">
        <v>2500</v>
      </c>
      <c r="J20" s="711">
        <v>2170.86</v>
      </c>
      <c r="K20" s="711">
        <v>1841</v>
      </c>
      <c r="L20" s="608">
        <f t="shared" si="5"/>
        <v>73.64</v>
      </c>
      <c r="M20" s="609">
        <f t="shared" si="6"/>
        <v>84.805100282837202</v>
      </c>
      <c r="N20" s="631"/>
      <c r="O20" s="595"/>
      <c r="P20" s="608"/>
    </row>
    <row r="21" spans="1:16" ht="48" customHeight="1">
      <c r="A21" s="618" t="s">
        <v>182</v>
      </c>
      <c r="B21" s="606" t="s">
        <v>385</v>
      </c>
      <c r="C21" s="588" t="s">
        <v>147</v>
      </c>
      <c r="D21" s="593" t="s">
        <v>376</v>
      </c>
      <c r="E21" s="586">
        <v>42401</v>
      </c>
      <c r="F21" s="596">
        <v>42735</v>
      </c>
      <c r="G21" s="596">
        <v>42401</v>
      </c>
      <c r="H21" s="601">
        <v>42735</v>
      </c>
      <c r="I21" s="709">
        <v>500</v>
      </c>
      <c r="J21" s="698">
        <v>375</v>
      </c>
      <c r="K21" s="698">
        <v>323.99</v>
      </c>
      <c r="L21" s="697">
        <f t="shared" si="5"/>
        <v>64.798000000000002</v>
      </c>
      <c r="M21" s="710">
        <f t="shared" si="6"/>
        <v>86.397333333333336</v>
      </c>
      <c r="N21" s="600"/>
      <c r="O21" s="593"/>
      <c r="P21" s="597"/>
    </row>
    <row r="22" spans="1:16" ht="48" customHeight="1">
      <c r="A22" s="618" t="s">
        <v>183</v>
      </c>
      <c r="B22" s="606" t="s">
        <v>386</v>
      </c>
      <c r="C22" s="588" t="s">
        <v>147</v>
      </c>
      <c r="D22" s="593" t="s">
        <v>376</v>
      </c>
      <c r="E22" s="586">
        <v>42401</v>
      </c>
      <c r="F22" s="596">
        <v>42735</v>
      </c>
      <c r="G22" s="596">
        <v>42401</v>
      </c>
      <c r="H22" s="601">
        <v>42735</v>
      </c>
      <c r="I22" s="709">
        <v>361</v>
      </c>
      <c r="J22" s="698">
        <v>270.66000000000003</v>
      </c>
      <c r="K22" s="698">
        <v>164.56</v>
      </c>
      <c r="L22" s="697">
        <f t="shared" si="5"/>
        <v>45.584487534626042</v>
      </c>
      <c r="M22" s="710">
        <f t="shared" si="6"/>
        <v>60.799527081947822</v>
      </c>
      <c r="N22" s="600"/>
      <c r="O22" s="593"/>
      <c r="P22" s="597"/>
    </row>
    <row r="23" spans="1:16" ht="135.75" customHeight="1">
      <c r="A23" s="307" t="s">
        <v>184</v>
      </c>
      <c r="B23" s="606" t="s">
        <v>387</v>
      </c>
      <c r="C23" s="590" t="s">
        <v>147</v>
      </c>
      <c r="D23" s="593" t="s">
        <v>376</v>
      </c>
      <c r="E23" s="586">
        <v>42401</v>
      </c>
      <c r="F23" s="596">
        <v>42735</v>
      </c>
      <c r="G23" s="596">
        <v>42401</v>
      </c>
      <c r="H23" s="601">
        <v>42735</v>
      </c>
      <c r="I23" s="709">
        <v>263</v>
      </c>
      <c r="J23" s="698">
        <v>256.26</v>
      </c>
      <c r="K23" s="698">
        <v>193.41</v>
      </c>
      <c r="L23" s="697">
        <f t="shared" si="5"/>
        <v>73.539923954372625</v>
      </c>
      <c r="M23" s="710">
        <f t="shared" si="6"/>
        <v>75.474127838913603</v>
      </c>
      <c r="N23" s="600"/>
      <c r="O23" s="593"/>
      <c r="P23" s="597"/>
    </row>
    <row r="24" spans="1:16" ht="23.25" customHeight="1">
      <c r="A24" s="1300" t="s">
        <v>185</v>
      </c>
      <c r="B24" s="1302" t="s">
        <v>388</v>
      </c>
      <c r="C24" s="1282" t="s">
        <v>147</v>
      </c>
      <c r="D24" s="1305" t="s">
        <v>376</v>
      </c>
      <c r="E24" s="1285">
        <v>42401</v>
      </c>
      <c r="F24" s="1288">
        <v>42735</v>
      </c>
      <c r="G24" s="1288">
        <v>42401</v>
      </c>
      <c r="H24" s="1309">
        <v>42735</v>
      </c>
      <c r="I24" s="1324">
        <v>71</v>
      </c>
      <c r="J24" s="1315">
        <v>35.4</v>
      </c>
      <c r="K24" s="1315">
        <v>26.49</v>
      </c>
      <c r="L24" s="1317">
        <f t="shared" si="5"/>
        <v>37.309859154929576</v>
      </c>
      <c r="M24" s="1326">
        <f t="shared" si="6"/>
        <v>74.830508474576277</v>
      </c>
      <c r="N24" s="1328"/>
      <c r="O24" s="1315"/>
      <c r="P24" s="1317"/>
    </row>
    <row r="25" spans="1:16" ht="51.75" customHeight="1">
      <c r="A25" s="1301"/>
      <c r="B25" s="1303"/>
      <c r="C25" s="1304"/>
      <c r="D25" s="1306"/>
      <c r="E25" s="1307"/>
      <c r="F25" s="1308"/>
      <c r="G25" s="1308"/>
      <c r="H25" s="1310"/>
      <c r="I25" s="1325"/>
      <c r="J25" s="1316"/>
      <c r="K25" s="1316"/>
      <c r="L25" s="1318"/>
      <c r="M25" s="1327"/>
      <c r="N25" s="1329"/>
      <c r="O25" s="1316"/>
      <c r="P25" s="1318"/>
    </row>
    <row r="26" spans="1:16" ht="48.75" customHeight="1">
      <c r="A26" s="599" t="s">
        <v>186</v>
      </c>
      <c r="B26" s="606" t="s">
        <v>389</v>
      </c>
      <c r="C26" s="588" t="s">
        <v>147</v>
      </c>
      <c r="D26" s="593" t="s">
        <v>376</v>
      </c>
      <c r="E26" s="586">
        <v>42401</v>
      </c>
      <c r="F26" s="612">
        <v>42735</v>
      </c>
      <c r="G26" s="612">
        <v>42401</v>
      </c>
      <c r="H26" s="613">
        <v>42735</v>
      </c>
      <c r="I26" s="666">
        <v>39552</v>
      </c>
      <c r="J26" s="700">
        <v>30249.26</v>
      </c>
      <c r="K26" s="700">
        <v>25711.27</v>
      </c>
      <c r="L26" s="701">
        <f>K26/I26*100</f>
        <v>65.006244943365701</v>
      </c>
      <c r="M26" s="708">
        <f>K26/J26*100</f>
        <v>84.998013174537164</v>
      </c>
      <c r="N26" s="614"/>
      <c r="O26" s="610"/>
      <c r="P26" s="611"/>
    </row>
    <row r="27" spans="1:16" ht="45" customHeight="1">
      <c r="A27" s="599" t="s">
        <v>187</v>
      </c>
      <c r="B27" s="606" t="s">
        <v>390</v>
      </c>
      <c r="C27" s="588" t="s">
        <v>147</v>
      </c>
      <c r="D27" s="593" t="s">
        <v>376</v>
      </c>
      <c r="E27" s="586">
        <v>42401</v>
      </c>
      <c r="F27" s="612">
        <v>42735</v>
      </c>
      <c r="G27" s="612">
        <v>42401</v>
      </c>
      <c r="H27" s="613">
        <v>42735</v>
      </c>
      <c r="I27" s="707">
        <v>23</v>
      </c>
      <c r="J27" s="700">
        <v>17.91</v>
      </c>
      <c r="K27" s="700">
        <v>16.38</v>
      </c>
      <c r="L27" s="701">
        <f>K27/I27*100</f>
        <v>71.217391304347828</v>
      </c>
      <c r="M27" s="708">
        <f>K27/J27*100</f>
        <v>91.457286432160799</v>
      </c>
      <c r="N27" s="614"/>
      <c r="O27" s="610"/>
      <c r="P27" s="611"/>
    </row>
    <row r="28" spans="1:16" ht="45.75" customHeight="1">
      <c r="A28" s="599" t="s">
        <v>188</v>
      </c>
      <c r="B28" s="606" t="s">
        <v>391</v>
      </c>
      <c r="C28" s="588" t="s">
        <v>147</v>
      </c>
      <c r="D28" s="593" t="s">
        <v>376</v>
      </c>
      <c r="E28" s="586">
        <v>42401</v>
      </c>
      <c r="F28" s="612">
        <v>42735</v>
      </c>
      <c r="G28" s="586">
        <v>42401</v>
      </c>
      <c r="H28" s="613">
        <v>42735</v>
      </c>
      <c r="I28" s="707">
        <v>1153</v>
      </c>
      <c r="J28" s="700">
        <v>865.1</v>
      </c>
      <c r="K28" s="700">
        <v>752</v>
      </c>
      <c r="L28" s="701">
        <f>K28/I28*100</f>
        <v>65.221162185602779</v>
      </c>
      <c r="M28" s="708">
        <f>K28/J28*100</f>
        <v>86.926366894000694</v>
      </c>
      <c r="N28" s="614"/>
      <c r="O28" s="610"/>
      <c r="P28" s="611"/>
    </row>
    <row r="29" spans="1:16" ht="49.5" customHeight="1">
      <c r="A29" s="599" t="s">
        <v>189</v>
      </c>
      <c r="B29" s="606" t="s">
        <v>392</v>
      </c>
      <c r="C29" s="588" t="s">
        <v>147</v>
      </c>
      <c r="D29" s="593" t="s">
        <v>377</v>
      </c>
      <c r="E29" s="586">
        <v>42401</v>
      </c>
      <c r="F29" s="612">
        <v>42735</v>
      </c>
      <c r="G29" s="586">
        <v>42401</v>
      </c>
      <c r="H29" s="613">
        <v>42735</v>
      </c>
      <c r="I29" s="707">
        <v>9</v>
      </c>
      <c r="J29" s="700">
        <v>0</v>
      </c>
      <c r="K29" s="700">
        <v>0</v>
      </c>
      <c r="L29" s="701">
        <f>K29/I29*100</f>
        <v>0</v>
      </c>
      <c r="M29" s="708">
        <v>0</v>
      </c>
      <c r="N29" s="614"/>
      <c r="O29" s="610"/>
      <c r="P29" s="611"/>
    </row>
    <row r="30" spans="1:16" ht="15" customHeight="1">
      <c r="A30" s="1319" t="s">
        <v>190</v>
      </c>
      <c r="B30" s="1281" t="s">
        <v>393</v>
      </c>
      <c r="C30" s="1282" t="s">
        <v>147</v>
      </c>
      <c r="D30" s="1284" t="s">
        <v>376</v>
      </c>
      <c r="E30" s="1285">
        <v>42401</v>
      </c>
      <c r="F30" s="1320">
        <v>42735</v>
      </c>
      <c r="G30" s="1320">
        <v>42401</v>
      </c>
      <c r="H30" s="1322">
        <v>42735</v>
      </c>
      <c r="I30" s="1333">
        <v>10190</v>
      </c>
      <c r="J30" s="1321">
        <v>7619</v>
      </c>
      <c r="K30" s="1321">
        <v>7480.77</v>
      </c>
      <c r="L30" s="1330">
        <f>K30/I30*100</f>
        <v>73.412855740922481</v>
      </c>
      <c r="M30" s="1334">
        <f>K30/J30*100</f>
        <v>98.185719910749441</v>
      </c>
      <c r="N30" s="1335"/>
      <c r="O30" s="1321"/>
      <c r="P30" s="1330"/>
    </row>
    <row r="31" spans="1:16">
      <c r="A31" s="1319"/>
      <c r="B31" s="1281"/>
      <c r="C31" s="1283"/>
      <c r="D31" s="1284"/>
      <c r="E31" s="1286"/>
      <c r="F31" s="1321"/>
      <c r="G31" s="1321"/>
      <c r="H31" s="1323"/>
      <c r="I31" s="1333"/>
      <c r="J31" s="1321"/>
      <c r="K31" s="1321"/>
      <c r="L31" s="1330"/>
      <c r="M31" s="1334"/>
      <c r="N31" s="1336"/>
      <c r="O31" s="1321"/>
      <c r="P31" s="1330"/>
    </row>
    <row r="32" spans="1:16" ht="29.25" customHeight="1">
      <c r="A32" s="1319"/>
      <c r="B32" s="1281"/>
      <c r="C32" s="1283"/>
      <c r="D32" s="1284"/>
      <c r="E32" s="1286"/>
      <c r="F32" s="1321"/>
      <c r="G32" s="1321"/>
      <c r="H32" s="1323"/>
      <c r="I32" s="1333"/>
      <c r="J32" s="1321"/>
      <c r="K32" s="1321"/>
      <c r="L32" s="1330"/>
      <c r="M32" s="1334"/>
      <c r="N32" s="1336"/>
      <c r="O32" s="1321"/>
      <c r="P32" s="1330"/>
    </row>
    <row r="33" spans="1:16" ht="61.5" customHeight="1">
      <c r="A33" s="605" t="s">
        <v>191</v>
      </c>
      <c r="B33" s="606" t="s">
        <v>394</v>
      </c>
      <c r="C33" s="588" t="s">
        <v>147</v>
      </c>
      <c r="D33" s="593" t="s">
        <v>376</v>
      </c>
      <c r="E33" s="586">
        <v>42401</v>
      </c>
      <c r="F33" s="612">
        <v>42735</v>
      </c>
      <c r="G33" s="612">
        <v>42401</v>
      </c>
      <c r="H33" s="613">
        <v>42735</v>
      </c>
      <c r="I33" s="707">
        <v>32457</v>
      </c>
      <c r="J33" s="700">
        <v>26387.69</v>
      </c>
      <c r="K33" s="700">
        <v>23157.5</v>
      </c>
      <c r="L33" s="701">
        <f t="shared" ref="L33:L40" si="7">K33/I33*100</f>
        <v>71.348245370798296</v>
      </c>
      <c r="M33" s="708">
        <f t="shared" ref="M33:M39" si="8">K33/J33*100</f>
        <v>87.758723859496612</v>
      </c>
      <c r="N33" s="614"/>
      <c r="O33" s="610"/>
      <c r="P33" s="611"/>
    </row>
    <row r="34" spans="1:16" ht="84.75" customHeight="1">
      <c r="A34" s="682" t="s">
        <v>192</v>
      </c>
      <c r="B34" s="606" t="s">
        <v>395</v>
      </c>
      <c r="C34" s="588" t="s">
        <v>147</v>
      </c>
      <c r="D34" s="593" t="s">
        <v>376</v>
      </c>
      <c r="E34" s="586">
        <v>42401</v>
      </c>
      <c r="F34" s="612">
        <v>42735</v>
      </c>
      <c r="G34" s="612">
        <v>42401</v>
      </c>
      <c r="H34" s="613">
        <v>42735</v>
      </c>
      <c r="I34" s="707">
        <v>2220</v>
      </c>
      <c r="J34" s="700">
        <v>1676.41</v>
      </c>
      <c r="K34" s="700">
        <v>1669.8</v>
      </c>
      <c r="L34" s="701">
        <f t="shared" si="7"/>
        <v>75.21621621621621</v>
      </c>
      <c r="M34" s="708">
        <f t="shared" si="8"/>
        <v>99.605705048287703</v>
      </c>
      <c r="N34" s="614"/>
      <c r="O34" s="610"/>
      <c r="P34" s="611"/>
    </row>
    <row r="35" spans="1:16" ht="61.5" customHeight="1">
      <c r="A35" s="599" t="s">
        <v>193</v>
      </c>
      <c r="B35" s="606" t="s">
        <v>396</v>
      </c>
      <c r="C35" s="588" t="s">
        <v>147</v>
      </c>
      <c r="D35" s="593" t="s">
        <v>376</v>
      </c>
      <c r="E35" s="595" t="s">
        <v>418</v>
      </c>
      <c r="F35" s="612">
        <v>42735</v>
      </c>
      <c r="G35" s="595" t="s">
        <v>418</v>
      </c>
      <c r="H35" s="613">
        <v>42735</v>
      </c>
      <c r="I35" s="707">
        <v>11330</v>
      </c>
      <c r="J35" s="700">
        <v>11080</v>
      </c>
      <c r="K35" s="700">
        <v>7795.3</v>
      </c>
      <c r="L35" s="701">
        <f t="shared" si="7"/>
        <v>68.802294792586054</v>
      </c>
      <c r="M35" s="708">
        <f t="shared" si="8"/>
        <v>70.354693140794225</v>
      </c>
      <c r="N35" s="614"/>
      <c r="O35" s="610"/>
      <c r="P35" s="611"/>
    </row>
    <row r="36" spans="1:16" ht="60.75" customHeight="1">
      <c r="A36" s="599" t="s">
        <v>194</v>
      </c>
      <c r="B36" s="606" t="s">
        <v>397</v>
      </c>
      <c r="C36" s="590" t="s">
        <v>147</v>
      </c>
      <c r="D36" s="593" t="s">
        <v>376</v>
      </c>
      <c r="E36" s="586">
        <v>42401</v>
      </c>
      <c r="F36" s="612">
        <v>42735</v>
      </c>
      <c r="G36" s="586">
        <v>42401</v>
      </c>
      <c r="H36" s="613">
        <v>42735</v>
      </c>
      <c r="I36" s="707">
        <v>5685</v>
      </c>
      <c r="J36" s="700">
        <v>5223.49</v>
      </c>
      <c r="K36" s="700">
        <v>4048.9</v>
      </c>
      <c r="L36" s="701">
        <f t="shared" si="7"/>
        <v>71.220756376429208</v>
      </c>
      <c r="M36" s="708">
        <f t="shared" si="8"/>
        <v>77.513310066641267</v>
      </c>
      <c r="N36" s="614"/>
      <c r="O36" s="610"/>
      <c r="P36" s="611"/>
    </row>
    <row r="37" spans="1:16" ht="44.25" customHeight="1">
      <c r="A37" s="599" t="s">
        <v>195</v>
      </c>
      <c r="B37" s="606" t="s">
        <v>398</v>
      </c>
      <c r="C37" s="588" t="s">
        <v>147</v>
      </c>
      <c r="D37" s="593" t="s">
        <v>376</v>
      </c>
      <c r="E37" s="586">
        <v>42401</v>
      </c>
      <c r="F37" s="612">
        <v>42735</v>
      </c>
      <c r="G37" s="586">
        <v>42401</v>
      </c>
      <c r="H37" s="613">
        <v>42735</v>
      </c>
      <c r="I37" s="707">
        <v>684</v>
      </c>
      <c r="J37" s="700">
        <v>421.35</v>
      </c>
      <c r="K37" s="700">
        <v>391.02</v>
      </c>
      <c r="L37" s="701">
        <f t="shared" si="7"/>
        <v>57.166666666666664</v>
      </c>
      <c r="M37" s="708">
        <f t="shared" si="8"/>
        <v>92.801708793164821</v>
      </c>
      <c r="N37" s="614"/>
      <c r="O37" s="610"/>
      <c r="P37" s="611"/>
    </row>
    <row r="38" spans="1:16" ht="72" customHeight="1">
      <c r="A38" s="599" t="s">
        <v>196</v>
      </c>
      <c r="B38" s="606" t="s">
        <v>759</v>
      </c>
      <c r="C38" s="588" t="s">
        <v>147</v>
      </c>
      <c r="D38" s="593" t="s">
        <v>376</v>
      </c>
      <c r="E38" s="586">
        <v>42401</v>
      </c>
      <c r="F38" s="612">
        <v>42735</v>
      </c>
      <c r="G38" s="586">
        <v>42401</v>
      </c>
      <c r="H38" s="613">
        <v>42735</v>
      </c>
      <c r="I38" s="1038">
        <v>4300</v>
      </c>
      <c r="J38" s="700">
        <v>4255.91</v>
      </c>
      <c r="K38" s="700">
        <v>3171.04</v>
      </c>
      <c r="L38" s="701">
        <f t="shared" si="7"/>
        <v>73.745116279069762</v>
      </c>
      <c r="M38" s="708">
        <f t="shared" si="8"/>
        <v>74.509094412240856</v>
      </c>
      <c r="N38" s="614"/>
      <c r="O38" s="610"/>
      <c r="P38" s="611"/>
    </row>
    <row r="39" spans="1:16" ht="60.75" customHeight="1">
      <c r="A39" s="599" t="s">
        <v>197</v>
      </c>
      <c r="B39" s="606" t="s">
        <v>758</v>
      </c>
      <c r="C39" s="588" t="s">
        <v>147</v>
      </c>
      <c r="D39" s="593" t="s">
        <v>376</v>
      </c>
      <c r="E39" s="586">
        <v>42401</v>
      </c>
      <c r="F39" s="612">
        <v>42735</v>
      </c>
      <c r="G39" s="586">
        <v>42401</v>
      </c>
      <c r="H39" s="613">
        <v>42735</v>
      </c>
      <c r="I39" s="707">
        <v>5949</v>
      </c>
      <c r="J39" s="700">
        <v>4950.93</v>
      </c>
      <c r="K39" s="700">
        <v>4557.6400000000003</v>
      </c>
      <c r="L39" s="701">
        <f t="shared" si="7"/>
        <v>76.611867540763157</v>
      </c>
      <c r="M39" s="708">
        <f t="shared" si="8"/>
        <v>92.056239938758978</v>
      </c>
      <c r="N39" s="614"/>
      <c r="O39" s="610"/>
      <c r="P39" s="611"/>
    </row>
    <row r="40" spans="1:16" ht="94.5" customHeight="1">
      <c r="A40" s="683" t="s">
        <v>756</v>
      </c>
      <c r="B40" s="639" t="s">
        <v>760</v>
      </c>
      <c r="C40" s="588" t="s">
        <v>147</v>
      </c>
      <c r="D40" s="632" t="s">
        <v>376</v>
      </c>
      <c r="E40" s="586">
        <v>42401</v>
      </c>
      <c r="F40" s="638">
        <v>42735</v>
      </c>
      <c r="G40" s="586">
        <v>42401</v>
      </c>
      <c r="H40" s="668">
        <v>42735</v>
      </c>
      <c r="I40" s="704">
        <v>731</v>
      </c>
      <c r="J40" s="702">
        <v>2.63</v>
      </c>
      <c r="K40" s="702">
        <v>2.63</v>
      </c>
      <c r="L40" s="703">
        <f t="shared" si="7"/>
        <v>0.35978112175102595</v>
      </c>
      <c r="M40" s="705">
        <v>0</v>
      </c>
      <c r="N40" s="669"/>
      <c r="O40" s="645"/>
      <c r="P40" s="643"/>
    </row>
    <row r="41" spans="1:16" ht="75.75" customHeight="1">
      <c r="A41" s="1090" t="s">
        <v>939</v>
      </c>
      <c r="B41" s="1079" t="s">
        <v>1762</v>
      </c>
      <c r="C41" s="1020" t="s">
        <v>147</v>
      </c>
      <c r="D41" s="1078" t="s">
        <v>376</v>
      </c>
      <c r="E41" s="1019">
        <v>42401</v>
      </c>
      <c r="F41" s="1080">
        <v>42735</v>
      </c>
      <c r="G41" s="1019">
        <v>42401</v>
      </c>
      <c r="H41" s="1083">
        <v>42735</v>
      </c>
      <c r="I41" s="1096">
        <v>334</v>
      </c>
      <c r="J41" s="1081">
        <v>121.29</v>
      </c>
      <c r="K41" s="1081">
        <v>65.75</v>
      </c>
      <c r="L41" s="1082">
        <f t="shared" ref="L41" si="9">K41/I41*100</f>
        <v>19.685628742514972</v>
      </c>
      <c r="M41" s="1084">
        <f t="shared" ref="M41" si="10">K41/J41*100</f>
        <v>54.208920768406301</v>
      </c>
      <c r="N41" s="1085"/>
      <c r="O41" s="1081"/>
      <c r="P41" s="1082"/>
    </row>
    <row r="42" spans="1:16" ht="86.25" customHeight="1" thickBot="1">
      <c r="A42" s="1090" t="s">
        <v>1760</v>
      </c>
      <c r="B42" s="1104" t="s">
        <v>1761</v>
      </c>
      <c r="C42" s="1077" t="s">
        <v>147</v>
      </c>
      <c r="D42" s="1078" t="s">
        <v>377</v>
      </c>
      <c r="E42" s="1076">
        <v>42644</v>
      </c>
      <c r="F42" s="1080">
        <v>42735</v>
      </c>
      <c r="G42" s="1076">
        <v>42644</v>
      </c>
      <c r="H42" s="1080">
        <v>42735</v>
      </c>
      <c r="I42" s="1096">
        <v>477</v>
      </c>
      <c r="J42" s="1095">
        <v>0</v>
      </c>
      <c r="K42" s="1095">
        <v>0</v>
      </c>
      <c r="L42" s="1095">
        <f t="shared" ref="L42" si="11">K42/I42*100</f>
        <v>0</v>
      </c>
      <c r="M42" s="1097">
        <v>0</v>
      </c>
      <c r="N42" s="1082"/>
      <c r="O42" s="1081"/>
      <c r="P42" s="1082"/>
    </row>
    <row r="43" spans="1:16" ht="42.75" customHeight="1" thickBot="1">
      <c r="A43" s="670" t="s">
        <v>145</v>
      </c>
      <c r="B43" s="672" t="s">
        <v>765</v>
      </c>
      <c r="C43" s="404" t="s">
        <v>147</v>
      </c>
      <c r="D43" s="100" t="s">
        <v>141</v>
      </c>
      <c r="E43" s="101" t="s">
        <v>141</v>
      </c>
      <c r="F43" s="101" t="s">
        <v>141</v>
      </c>
      <c r="G43" s="101" t="s">
        <v>141</v>
      </c>
      <c r="H43" s="241" t="s">
        <v>141</v>
      </c>
      <c r="I43" s="405">
        <f>I44+I45</f>
        <v>47955</v>
      </c>
      <c r="J43" s="405">
        <f t="shared" ref="J43:K43" si="12">J44+J45</f>
        <v>37681.760000000002</v>
      </c>
      <c r="K43" s="405">
        <f t="shared" si="12"/>
        <v>33362.730000000003</v>
      </c>
      <c r="L43" s="405">
        <f>K43/I43*100</f>
        <v>69.570910228339073</v>
      </c>
      <c r="M43" s="405">
        <f>K43/J43*100</f>
        <v>88.538141530544223</v>
      </c>
      <c r="N43" s="671">
        <f>N44+N45</f>
        <v>3349.28</v>
      </c>
      <c r="O43" s="671">
        <f t="shared" ref="O43" si="13">O44+O45</f>
        <v>1772.88</v>
      </c>
      <c r="P43" s="671">
        <f>O43/N43*100</f>
        <v>52.933167725600725</v>
      </c>
    </row>
    <row r="44" spans="1:16" ht="48" customHeight="1">
      <c r="A44" s="649" t="s">
        <v>174</v>
      </c>
      <c r="B44" s="653" t="s">
        <v>403</v>
      </c>
      <c r="C44" s="1086" t="s">
        <v>1750</v>
      </c>
      <c r="D44" s="633" t="s">
        <v>376</v>
      </c>
      <c r="E44" s="647">
        <v>42036</v>
      </c>
      <c r="F44" s="647">
        <v>42369</v>
      </c>
      <c r="G44" s="647">
        <v>42036</v>
      </c>
      <c r="H44" s="648">
        <v>42369</v>
      </c>
      <c r="I44" s="634">
        <v>45955</v>
      </c>
      <c r="J44" s="629">
        <v>35712.9</v>
      </c>
      <c r="K44" s="629">
        <v>29678.5</v>
      </c>
      <c r="L44" s="629">
        <f t="shared" ref="L44:L45" si="14">K44/I44*100</f>
        <v>64.581655967794589</v>
      </c>
      <c r="M44" s="651">
        <f t="shared" ref="M44:M45" si="15">K44/J44*100</f>
        <v>83.103024397346616</v>
      </c>
      <c r="N44" s="646">
        <v>3349.28</v>
      </c>
      <c r="O44" s="633">
        <v>1772.88</v>
      </c>
      <c r="P44" s="629">
        <f>O44/N44*100</f>
        <v>52.933167725600725</v>
      </c>
    </row>
    <row r="45" spans="1:16" ht="48" customHeight="1" thickBot="1">
      <c r="A45" s="644" t="s">
        <v>371</v>
      </c>
      <c r="B45" s="675" t="s">
        <v>767</v>
      </c>
      <c r="C45" s="654" t="s">
        <v>766</v>
      </c>
      <c r="D45" s="632" t="s">
        <v>376</v>
      </c>
      <c r="E45" s="642">
        <v>42036</v>
      </c>
      <c r="F45" s="642">
        <v>42369</v>
      </c>
      <c r="G45" s="642">
        <v>42036</v>
      </c>
      <c r="H45" s="628">
        <v>42369</v>
      </c>
      <c r="I45" s="674">
        <v>2000</v>
      </c>
      <c r="J45" s="711">
        <v>1968.86</v>
      </c>
      <c r="K45" s="711">
        <v>3684.23</v>
      </c>
      <c r="L45" s="608">
        <f t="shared" si="14"/>
        <v>184.2115</v>
      </c>
      <c r="M45" s="609">
        <f t="shared" si="15"/>
        <v>187.1250368233394</v>
      </c>
      <c r="N45" s="631"/>
      <c r="O45" s="632"/>
      <c r="P45" s="608"/>
    </row>
    <row r="46" spans="1:16" ht="39" thickBot="1">
      <c r="A46" s="676" t="s">
        <v>146</v>
      </c>
      <c r="B46" s="137" t="s">
        <v>401</v>
      </c>
      <c r="C46" s="137" t="s">
        <v>147</v>
      </c>
      <c r="D46" s="137" t="s">
        <v>141</v>
      </c>
      <c r="E46" s="138" t="s">
        <v>141</v>
      </c>
      <c r="F46" s="138" t="s">
        <v>141</v>
      </c>
      <c r="G46" s="138" t="s">
        <v>141</v>
      </c>
      <c r="H46" s="242" t="s">
        <v>141</v>
      </c>
      <c r="I46" s="714">
        <f>SUM(I47:I57)</f>
        <v>204307</v>
      </c>
      <c r="J46" s="714">
        <f t="shared" ref="J46:K46" si="16">SUM(J47:J57)</f>
        <v>181593.49999999997</v>
      </c>
      <c r="K46" s="714">
        <f t="shared" si="16"/>
        <v>151289.41</v>
      </c>
      <c r="L46" s="677">
        <f t="shared" ref="L46:L48" si="17">K46/I46*100</f>
        <v>74.050037443650979</v>
      </c>
      <c r="M46" s="715">
        <f t="shared" ref="M46:M48" si="18">K46/J46*100</f>
        <v>83.312128462747864</v>
      </c>
      <c r="N46" s="713">
        <v>0</v>
      </c>
      <c r="O46" s="678">
        <f>O47+O48+R45+O68+O71+O74+O77+O79+O84</f>
        <v>0</v>
      </c>
      <c r="P46" s="679">
        <v>0</v>
      </c>
    </row>
    <row r="47" spans="1:16" ht="89.25" customHeight="1">
      <c r="A47" s="684" t="s">
        <v>166</v>
      </c>
      <c r="B47" s="272" t="s">
        <v>404</v>
      </c>
      <c r="C47" s="406" t="s">
        <v>147</v>
      </c>
      <c r="D47" s="271" t="s">
        <v>376</v>
      </c>
      <c r="E47" s="225">
        <v>42401</v>
      </c>
      <c r="F47" s="225">
        <v>42735</v>
      </c>
      <c r="G47" s="225">
        <v>42401</v>
      </c>
      <c r="H47" s="240">
        <v>42735</v>
      </c>
      <c r="I47" s="634">
        <v>52233</v>
      </c>
      <c r="J47" s="712">
        <v>47232.45</v>
      </c>
      <c r="K47" s="712">
        <v>37953.51</v>
      </c>
      <c r="L47" s="629">
        <f t="shared" si="17"/>
        <v>72.661937855378795</v>
      </c>
      <c r="M47" s="651">
        <f t="shared" si="18"/>
        <v>80.35473493329269</v>
      </c>
      <c r="N47" s="243"/>
      <c r="O47" s="271"/>
      <c r="P47" s="243"/>
    </row>
    <row r="48" spans="1:16" ht="75" customHeight="1">
      <c r="A48" s="685" t="s">
        <v>167</v>
      </c>
      <c r="B48" s="615" t="s">
        <v>405</v>
      </c>
      <c r="C48" s="590" t="s">
        <v>147</v>
      </c>
      <c r="D48" s="593" t="s">
        <v>376</v>
      </c>
      <c r="E48" s="596">
        <v>42401</v>
      </c>
      <c r="F48" s="596">
        <v>42735</v>
      </c>
      <c r="G48" s="596">
        <v>42401</v>
      </c>
      <c r="H48" s="601">
        <v>42735</v>
      </c>
      <c r="I48" s="709">
        <v>5318</v>
      </c>
      <c r="J48" s="698">
        <v>4130.2299999999996</v>
      </c>
      <c r="K48" s="698">
        <v>4128.72</v>
      </c>
      <c r="L48" s="697">
        <f t="shared" si="17"/>
        <v>77.636705528394131</v>
      </c>
      <c r="M48" s="710">
        <f t="shared" si="18"/>
        <v>99.963440292671365</v>
      </c>
      <c r="N48" s="600"/>
      <c r="O48" s="593"/>
      <c r="P48" s="604"/>
    </row>
    <row r="49" spans="1:16" ht="50.25" customHeight="1">
      <c r="A49" s="641" t="s">
        <v>253</v>
      </c>
      <c r="B49" s="635" t="s">
        <v>406</v>
      </c>
      <c r="C49" s="592" t="s">
        <v>147</v>
      </c>
      <c r="D49" s="626" t="s">
        <v>376</v>
      </c>
      <c r="E49" s="630">
        <v>42401</v>
      </c>
      <c r="F49" s="630">
        <v>42735</v>
      </c>
      <c r="G49" s="630">
        <v>42401</v>
      </c>
      <c r="H49" s="627">
        <v>42735</v>
      </c>
      <c r="I49" s="709">
        <v>919</v>
      </c>
      <c r="J49" s="698">
        <v>919</v>
      </c>
      <c r="K49" s="698">
        <v>842.87</v>
      </c>
      <c r="L49" s="697">
        <f>K49/I49*100</f>
        <v>91.715995647442867</v>
      </c>
      <c r="M49" s="710">
        <f>K49/J49*100</f>
        <v>91.715995647442867</v>
      </c>
      <c r="N49" s="625"/>
      <c r="O49" s="626"/>
      <c r="P49" s="631"/>
    </row>
    <row r="50" spans="1:16" ht="29.25" customHeight="1">
      <c r="A50" s="409" t="s">
        <v>254</v>
      </c>
      <c r="B50" s="264" t="s">
        <v>407</v>
      </c>
      <c r="C50" s="406" t="s">
        <v>147</v>
      </c>
      <c r="D50" s="262" t="s">
        <v>376</v>
      </c>
      <c r="E50" s="266">
        <v>42401</v>
      </c>
      <c r="F50" s="266">
        <v>42735</v>
      </c>
      <c r="G50" s="266">
        <v>42401</v>
      </c>
      <c r="H50" s="267">
        <v>42735</v>
      </c>
      <c r="I50" s="709">
        <v>10871</v>
      </c>
      <c r="J50" s="698">
        <v>7365.51</v>
      </c>
      <c r="K50" s="698">
        <v>7365.51</v>
      </c>
      <c r="L50" s="697">
        <f t="shared" ref="L50:L61" si="19">K50/I50*100</f>
        <v>67.753748505197322</v>
      </c>
      <c r="M50" s="710">
        <f t="shared" ref="M50:M61" si="20">K50/J50*100</f>
        <v>100</v>
      </c>
      <c r="N50" s="268"/>
      <c r="O50" s="262"/>
      <c r="P50" s="408"/>
    </row>
    <row r="51" spans="1:16" ht="25.5" customHeight="1">
      <c r="A51" s="599" t="s">
        <v>255</v>
      </c>
      <c r="B51" s="606" t="s">
        <v>408</v>
      </c>
      <c r="C51" s="590" t="s">
        <v>147</v>
      </c>
      <c r="D51" s="593" t="s">
        <v>376</v>
      </c>
      <c r="E51" s="596">
        <v>42401</v>
      </c>
      <c r="F51" s="596">
        <v>42735</v>
      </c>
      <c r="G51" s="596">
        <v>42401</v>
      </c>
      <c r="H51" s="601">
        <v>42735</v>
      </c>
      <c r="I51" s="709">
        <v>32380</v>
      </c>
      <c r="J51" s="698">
        <v>30777.17</v>
      </c>
      <c r="K51" s="698">
        <v>23979.360000000001</v>
      </c>
      <c r="L51" s="697">
        <f t="shared" si="19"/>
        <v>74.056084002470669</v>
      </c>
      <c r="M51" s="710">
        <f t="shared" si="20"/>
        <v>77.91281654551085</v>
      </c>
      <c r="N51" s="600"/>
      <c r="O51" s="593"/>
      <c r="P51" s="604"/>
    </row>
    <row r="52" spans="1:16" ht="71.25" customHeight="1">
      <c r="A52" s="599" t="s">
        <v>256</v>
      </c>
      <c r="B52" s="606" t="s">
        <v>445</v>
      </c>
      <c r="C52" s="592" t="s">
        <v>147</v>
      </c>
      <c r="D52" s="593" t="s">
        <v>376</v>
      </c>
      <c r="E52" s="596">
        <v>42401</v>
      </c>
      <c r="F52" s="596">
        <v>42735</v>
      </c>
      <c r="G52" s="596">
        <v>42401</v>
      </c>
      <c r="H52" s="601">
        <v>42735</v>
      </c>
      <c r="I52" s="969">
        <v>60308</v>
      </c>
      <c r="J52" s="732">
        <v>57498.16</v>
      </c>
      <c r="K52" s="732">
        <v>47801.06</v>
      </c>
      <c r="L52" s="733">
        <f t="shared" si="19"/>
        <v>79.261557338993157</v>
      </c>
      <c r="M52" s="734">
        <f t="shared" si="20"/>
        <v>83.134938578904084</v>
      </c>
      <c r="N52" s="600"/>
      <c r="O52" s="593"/>
      <c r="P52" s="604"/>
    </row>
    <row r="53" spans="1:16" ht="90.75" customHeight="1">
      <c r="A53" s="599" t="s">
        <v>257</v>
      </c>
      <c r="B53" s="606" t="s">
        <v>409</v>
      </c>
      <c r="C53" s="592" t="s">
        <v>147</v>
      </c>
      <c r="D53" s="593" t="s">
        <v>376</v>
      </c>
      <c r="E53" s="596">
        <v>42401</v>
      </c>
      <c r="F53" s="596">
        <v>42735</v>
      </c>
      <c r="G53" s="596">
        <v>42401</v>
      </c>
      <c r="H53" s="601">
        <v>42735</v>
      </c>
      <c r="I53" s="709">
        <v>152</v>
      </c>
      <c r="J53" s="698">
        <v>103.08</v>
      </c>
      <c r="K53" s="698">
        <v>102.3</v>
      </c>
      <c r="L53" s="697">
        <f t="shared" si="19"/>
        <v>67.30263157894737</v>
      </c>
      <c r="M53" s="710">
        <f t="shared" si="20"/>
        <v>99.243306169965066</v>
      </c>
      <c r="N53" s="600"/>
      <c r="O53" s="593"/>
      <c r="P53" s="604"/>
    </row>
    <row r="54" spans="1:16" ht="50.25" customHeight="1">
      <c r="A54" s="599" t="s">
        <v>258</v>
      </c>
      <c r="B54" s="606" t="s">
        <v>410</v>
      </c>
      <c r="C54" s="592" t="s">
        <v>147</v>
      </c>
      <c r="D54" s="593" t="s">
        <v>376</v>
      </c>
      <c r="E54" s="596">
        <v>42401</v>
      </c>
      <c r="F54" s="596">
        <v>42735</v>
      </c>
      <c r="G54" s="596">
        <v>42401</v>
      </c>
      <c r="H54" s="601">
        <v>42735</v>
      </c>
      <c r="I54" s="709">
        <v>10719</v>
      </c>
      <c r="J54" s="698">
        <v>8178</v>
      </c>
      <c r="K54" s="698">
        <v>7148.21</v>
      </c>
      <c r="L54" s="697">
        <f t="shared" si="19"/>
        <v>66.687284261591557</v>
      </c>
      <c r="M54" s="710">
        <f t="shared" si="20"/>
        <v>87.407801418439718</v>
      </c>
      <c r="N54" s="600"/>
      <c r="O54" s="593"/>
      <c r="P54" s="604"/>
    </row>
    <row r="55" spans="1:16" ht="60.75" customHeight="1">
      <c r="A55" s="599" t="s">
        <v>259</v>
      </c>
      <c r="B55" s="606" t="s">
        <v>411</v>
      </c>
      <c r="C55" s="592" t="s">
        <v>147</v>
      </c>
      <c r="D55" s="593" t="s">
        <v>376</v>
      </c>
      <c r="E55" s="596">
        <v>42401</v>
      </c>
      <c r="F55" s="596">
        <v>42735</v>
      </c>
      <c r="G55" s="596">
        <v>42401</v>
      </c>
      <c r="H55" s="601">
        <v>42735</v>
      </c>
      <c r="I55" s="709">
        <v>30217</v>
      </c>
      <c r="J55" s="698">
        <v>25013.4</v>
      </c>
      <c r="K55" s="698">
        <v>21627.1</v>
      </c>
      <c r="L55" s="697">
        <f t="shared" si="19"/>
        <v>71.572624681470685</v>
      </c>
      <c r="M55" s="710">
        <f t="shared" si="20"/>
        <v>86.462056337802935</v>
      </c>
      <c r="N55" s="600"/>
      <c r="O55" s="593"/>
      <c r="P55" s="604"/>
    </row>
    <row r="56" spans="1:16" ht="38.25" customHeight="1">
      <c r="A56" s="410" t="s">
        <v>260</v>
      </c>
      <c r="B56" s="136" t="s">
        <v>412</v>
      </c>
      <c r="C56" s="406" t="s">
        <v>147</v>
      </c>
      <c r="D56" s="265" t="s">
        <v>376</v>
      </c>
      <c r="E56" s="407">
        <v>42401</v>
      </c>
      <c r="F56" s="407">
        <v>42735</v>
      </c>
      <c r="G56" s="407">
        <v>42401</v>
      </c>
      <c r="H56" s="270">
        <v>42735</v>
      </c>
      <c r="I56" s="607">
        <v>250</v>
      </c>
      <c r="J56" s="711">
        <v>62.5</v>
      </c>
      <c r="K56" s="711">
        <v>60.77</v>
      </c>
      <c r="L56" s="608">
        <f t="shared" si="19"/>
        <v>24.308000000000003</v>
      </c>
      <c r="M56" s="609">
        <f t="shared" si="20"/>
        <v>97.232000000000014</v>
      </c>
      <c r="N56" s="408"/>
      <c r="O56" s="265"/>
      <c r="P56" s="408"/>
    </row>
    <row r="57" spans="1:16" ht="50.25" customHeight="1" thickBot="1">
      <c r="A57" s="644" t="s">
        <v>761</v>
      </c>
      <c r="B57" s="639" t="s">
        <v>763</v>
      </c>
      <c r="C57" s="650" t="s">
        <v>147</v>
      </c>
      <c r="D57" s="632" t="s">
        <v>376</v>
      </c>
      <c r="E57" s="642">
        <v>42401</v>
      </c>
      <c r="F57" s="642">
        <v>42735</v>
      </c>
      <c r="G57" s="642">
        <v>42401</v>
      </c>
      <c r="H57" s="628">
        <v>42735</v>
      </c>
      <c r="I57" s="607">
        <v>940</v>
      </c>
      <c r="J57" s="711">
        <v>314</v>
      </c>
      <c r="K57" s="711">
        <v>280</v>
      </c>
      <c r="L57" s="608">
        <f t="shared" ref="L57" si="21">K57/I57*100</f>
        <v>29.787234042553191</v>
      </c>
      <c r="M57" s="609">
        <f t="shared" ref="M57" si="22">K57/J57*100</f>
        <v>89.171974522292999</v>
      </c>
      <c r="N57" s="631"/>
      <c r="O57" s="632"/>
      <c r="P57" s="631"/>
    </row>
    <row r="58" spans="1:16" ht="87.75" customHeight="1" thickBot="1">
      <c r="A58" s="411" t="s">
        <v>148</v>
      </c>
      <c r="B58" s="137" t="s">
        <v>482</v>
      </c>
      <c r="C58" s="137" t="s">
        <v>147</v>
      </c>
      <c r="D58" s="137" t="s">
        <v>141</v>
      </c>
      <c r="E58" s="138" t="s">
        <v>141</v>
      </c>
      <c r="F58" s="138" t="s">
        <v>141</v>
      </c>
      <c r="G58" s="138" t="s">
        <v>141</v>
      </c>
      <c r="H58" s="242" t="s">
        <v>141</v>
      </c>
      <c r="I58" s="412">
        <f>I59</f>
        <v>1375.5</v>
      </c>
      <c r="J58" s="413">
        <f>J59</f>
        <v>1129</v>
      </c>
      <c r="K58" s="138">
        <f>K59</f>
        <v>1127.4000000000001</v>
      </c>
      <c r="L58" s="414">
        <f t="shared" si="19"/>
        <v>81.962922573609603</v>
      </c>
      <c r="M58" s="415">
        <f t="shared" si="20"/>
        <v>99.858281665190447</v>
      </c>
      <c r="N58" s="65">
        <v>0</v>
      </c>
      <c r="O58" s="135"/>
      <c r="P58" s="126">
        <v>0</v>
      </c>
    </row>
    <row r="59" spans="1:16" ht="51.75" customHeight="1" thickBot="1">
      <c r="A59" s="598" t="s">
        <v>168</v>
      </c>
      <c r="B59" s="752" t="s">
        <v>927</v>
      </c>
      <c r="C59" s="591" t="s">
        <v>147</v>
      </c>
      <c r="D59" s="589" t="s">
        <v>376</v>
      </c>
      <c r="E59" s="594">
        <v>42005</v>
      </c>
      <c r="F59" s="594">
        <v>42735</v>
      </c>
      <c r="G59" s="594">
        <v>42005</v>
      </c>
      <c r="H59" s="602">
        <v>42735</v>
      </c>
      <c r="I59" s="634">
        <v>1375.5</v>
      </c>
      <c r="J59" s="712">
        <v>1129</v>
      </c>
      <c r="K59" s="712">
        <v>1127.4000000000001</v>
      </c>
      <c r="L59" s="629">
        <f t="shared" si="19"/>
        <v>81.962922573609603</v>
      </c>
      <c r="M59" s="651">
        <f t="shared" si="20"/>
        <v>99.858281665190447</v>
      </c>
      <c r="N59" s="603"/>
      <c r="O59" s="587"/>
      <c r="P59" s="603"/>
    </row>
    <row r="60" spans="1:16" ht="44.25" customHeight="1" thickBot="1">
      <c r="A60" s="416" t="s">
        <v>149</v>
      </c>
      <c r="B60" s="37" t="s">
        <v>402</v>
      </c>
      <c r="C60" s="404" t="s">
        <v>147</v>
      </c>
      <c r="D60" s="100" t="s">
        <v>141</v>
      </c>
      <c r="E60" s="101" t="s">
        <v>141</v>
      </c>
      <c r="F60" s="101" t="s">
        <v>141</v>
      </c>
      <c r="G60" s="101" t="s">
        <v>141</v>
      </c>
      <c r="H60" s="241" t="s">
        <v>141</v>
      </c>
      <c r="I60" s="405">
        <f>SUM(I61:I65)</f>
        <v>11514.3</v>
      </c>
      <c r="J60" s="405">
        <f>J61+J62+J63+J64+J65</f>
        <v>9064.11</v>
      </c>
      <c r="K60" s="405">
        <f>K61+K62+K63+K64+K65</f>
        <v>7306.5300000000007</v>
      </c>
      <c r="L60" s="405">
        <f t="shared" si="19"/>
        <v>63.456137151194611</v>
      </c>
      <c r="M60" s="405">
        <f t="shared" si="20"/>
        <v>80.609458623074971</v>
      </c>
      <c r="N60" s="65">
        <v>0</v>
      </c>
      <c r="O60" s="135"/>
      <c r="P60" s="126">
        <v>0</v>
      </c>
    </row>
    <row r="61" spans="1:16" ht="48.75" customHeight="1">
      <c r="A61" s="649" t="s">
        <v>169</v>
      </c>
      <c r="B61" s="637" t="s">
        <v>413</v>
      </c>
      <c r="C61" s="650" t="s">
        <v>147</v>
      </c>
      <c r="D61" s="633" t="s">
        <v>376</v>
      </c>
      <c r="E61" s="647">
        <v>42005</v>
      </c>
      <c r="F61" s="647">
        <v>42735</v>
      </c>
      <c r="G61" s="647">
        <v>42005</v>
      </c>
      <c r="H61" s="648">
        <v>42735</v>
      </c>
      <c r="I61" s="634">
        <v>7693</v>
      </c>
      <c r="J61" s="629">
        <v>6195.05</v>
      </c>
      <c r="K61" s="629">
        <v>4916.0200000000004</v>
      </c>
      <c r="L61" s="629">
        <f t="shared" si="19"/>
        <v>63.902508774210332</v>
      </c>
      <c r="M61" s="651">
        <f t="shared" si="20"/>
        <v>79.354000371264149</v>
      </c>
      <c r="N61" s="646"/>
      <c r="O61" s="633"/>
      <c r="P61" s="652"/>
    </row>
    <row r="62" spans="1:16" ht="75" customHeight="1">
      <c r="A62" s="599" t="s">
        <v>170</v>
      </c>
      <c r="B62" s="606" t="s">
        <v>414</v>
      </c>
      <c r="C62" s="592" t="s">
        <v>147</v>
      </c>
      <c r="D62" s="593" t="s">
        <v>376</v>
      </c>
      <c r="E62" s="596">
        <v>42005</v>
      </c>
      <c r="F62" s="596">
        <v>42735</v>
      </c>
      <c r="G62" s="596">
        <v>42005</v>
      </c>
      <c r="H62" s="601">
        <v>42735</v>
      </c>
      <c r="I62" s="709">
        <v>345</v>
      </c>
      <c r="J62" s="697">
        <v>260.17</v>
      </c>
      <c r="K62" s="697">
        <v>214.96</v>
      </c>
      <c r="L62" s="697">
        <f>K62/I62*100</f>
        <v>62.307246376811598</v>
      </c>
      <c r="M62" s="710">
        <f>K62/J62*100</f>
        <v>82.622900411269555</v>
      </c>
      <c r="N62" s="600"/>
      <c r="O62" s="593"/>
      <c r="P62" s="597"/>
    </row>
    <row r="63" spans="1:16" ht="48" customHeight="1">
      <c r="A63" s="599" t="s">
        <v>171</v>
      </c>
      <c r="B63" s="606" t="s">
        <v>415</v>
      </c>
      <c r="C63" s="592" t="s">
        <v>147</v>
      </c>
      <c r="D63" s="593" t="s">
        <v>376</v>
      </c>
      <c r="E63" s="596">
        <v>42005</v>
      </c>
      <c r="F63" s="596">
        <v>42735</v>
      </c>
      <c r="G63" s="596">
        <v>42005</v>
      </c>
      <c r="H63" s="601">
        <v>42735</v>
      </c>
      <c r="I63" s="709">
        <v>784</v>
      </c>
      <c r="J63" s="697">
        <v>596.1</v>
      </c>
      <c r="K63" s="697">
        <v>491.23</v>
      </c>
      <c r="L63" s="697">
        <f>K63/I63*100</f>
        <v>62.656887755102041</v>
      </c>
      <c r="M63" s="710">
        <f>K63/J63*100</f>
        <v>82.40731420902533</v>
      </c>
      <c r="N63" s="600"/>
      <c r="O63" s="593"/>
      <c r="P63" s="597"/>
    </row>
    <row r="64" spans="1:16" ht="61.5" customHeight="1">
      <c r="A64" s="599" t="s">
        <v>172</v>
      </c>
      <c r="B64" s="606" t="s">
        <v>416</v>
      </c>
      <c r="C64" s="592" t="s">
        <v>147</v>
      </c>
      <c r="D64" s="593" t="s">
        <v>376</v>
      </c>
      <c r="E64" s="596">
        <v>42005</v>
      </c>
      <c r="F64" s="596">
        <v>42735</v>
      </c>
      <c r="G64" s="596">
        <v>42005</v>
      </c>
      <c r="H64" s="601">
        <v>42735</v>
      </c>
      <c r="I64" s="709">
        <v>2683</v>
      </c>
      <c r="J64" s="697">
        <v>2003.49</v>
      </c>
      <c r="K64" s="697">
        <v>1677.34</v>
      </c>
      <c r="L64" s="697">
        <f>K64/I64*100</f>
        <v>62.517331345508751</v>
      </c>
      <c r="M64" s="710">
        <f>K64/J64*100</f>
        <v>83.720907017254888</v>
      </c>
      <c r="N64" s="600">
        <v>41.59</v>
      </c>
      <c r="O64" s="593">
        <v>41.59</v>
      </c>
      <c r="P64" s="597">
        <f>O64/N64*100</f>
        <v>100</v>
      </c>
    </row>
    <row r="65" spans="1:16" ht="34.5" customHeight="1" thickBot="1">
      <c r="A65" s="599" t="s">
        <v>173</v>
      </c>
      <c r="B65" s="606" t="s">
        <v>417</v>
      </c>
      <c r="C65" s="592" t="s">
        <v>147</v>
      </c>
      <c r="D65" s="593" t="s">
        <v>376</v>
      </c>
      <c r="E65" s="596">
        <v>42005</v>
      </c>
      <c r="F65" s="596">
        <v>42735</v>
      </c>
      <c r="G65" s="596">
        <v>42005</v>
      </c>
      <c r="H65" s="601">
        <v>42735</v>
      </c>
      <c r="I65" s="716">
        <v>9.3000000000000007</v>
      </c>
      <c r="J65" s="717">
        <v>9.3000000000000007</v>
      </c>
      <c r="K65" s="717">
        <v>6.98</v>
      </c>
      <c r="L65" s="718">
        <f>K65/I65*100</f>
        <v>75.053763440860209</v>
      </c>
      <c r="M65" s="719">
        <f>K65/J65*100</f>
        <v>75.053763440860209</v>
      </c>
      <c r="N65" s="600"/>
      <c r="O65" s="593"/>
      <c r="P65" s="597"/>
    </row>
    <row r="67" spans="1:16" hidden="1"/>
    <row r="68" spans="1:16" hidden="1"/>
    <row r="69" spans="1:16" hidden="1"/>
    <row r="72" spans="1:16" ht="19.5" customHeight="1">
      <c r="C72" s="1331" t="s">
        <v>367</v>
      </c>
      <c r="D72" s="1331"/>
      <c r="E72" s="122"/>
      <c r="F72" s="122"/>
      <c r="G72" s="122"/>
      <c r="H72" s="968" t="s">
        <v>368</v>
      </c>
      <c r="I72" s="968"/>
      <c r="J72" s="127"/>
      <c r="K72" s="127"/>
      <c r="L72" s="128"/>
      <c r="M72" s="128"/>
    </row>
    <row r="73" spans="1:16" ht="18.75">
      <c r="C73" s="122"/>
      <c r="D73" s="122"/>
      <c r="E73" s="122"/>
      <c r="F73" s="122"/>
      <c r="G73" s="122"/>
      <c r="H73" s="968"/>
      <c r="I73" s="968"/>
      <c r="J73" s="127"/>
      <c r="K73" s="127"/>
      <c r="L73" s="128"/>
      <c r="M73" s="128"/>
    </row>
    <row r="74" spans="1:16" ht="18.75">
      <c r="C74" s="1332" t="s">
        <v>369</v>
      </c>
      <c r="D74" s="1332"/>
      <c r="E74" s="122"/>
      <c r="F74" s="122"/>
      <c r="G74" s="122"/>
      <c r="H74" s="968" t="s">
        <v>370</v>
      </c>
      <c r="I74" s="968"/>
      <c r="J74" s="127"/>
      <c r="K74" s="127"/>
      <c r="L74" s="128"/>
      <c r="M74" s="128"/>
    </row>
  </sheetData>
  <mergeCells count="62">
    <mergeCell ref="M1:P1"/>
    <mergeCell ref="L16:L17"/>
    <mergeCell ref="N16:N17"/>
    <mergeCell ref="O16:O17"/>
    <mergeCell ref="P16:P17"/>
    <mergeCell ref="M2:P2"/>
    <mergeCell ref="N8:P8"/>
    <mergeCell ref="A6:P6"/>
    <mergeCell ref="A3:P3"/>
    <mergeCell ref="A4:P4"/>
    <mergeCell ref="A8:A9"/>
    <mergeCell ref="B8:B9"/>
    <mergeCell ref="D8:D9"/>
    <mergeCell ref="E8:F8"/>
    <mergeCell ref="G8:H8"/>
    <mergeCell ref="I8:M8"/>
    <mergeCell ref="O30:O32"/>
    <mergeCell ref="P30:P32"/>
    <mergeCell ref="O24:O25"/>
    <mergeCell ref="P24:P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H30:H32"/>
    <mergeCell ref="I30:I32"/>
    <mergeCell ref="N30:N32"/>
    <mergeCell ref="H16:H17"/>
    <mergeCell ref="J30:J32"/>
    <mergeCell ref="K30:K32"/>
    <mergeCell ref="L30:L32"/>
    <mergeCell ref="M30:M32"/>
    <mergeCell ref="I16:I17"/>
    <mergeCell ref="J16:J17"/>
    <mergeCell ref="K16:K17"/>
    <mergeCell ref="M16:M17"/>
    <mergeCell ref="B24:B25"/>
    <mergeCell ref="A24:A25"/>
    <mergeCell ref="G16:G17"/>
    <mergeCell ref="D30:D32"/>
    <mergeCell ref="B30:B32"/>
    <mergeCell ref="A30:A32"/>
    <mergeCell ref="F30:F32"/>
    <mergeCell ref="G30:G32"/>
    <mergeCell ref="B16:B17"/>
    <mergeCell ref="D16:D17"/>
    <mergeCell ref="E16:E17"/>
    <mergeCell ref="C16:C17"/>
    <mergeCell ref="A16:A17"/>
    <mergeCell ref="F16:F17"/>
    <mergeCell ref="C72:D72"/>
    <mergeCell ref="C74:D74"/>
    <mergeCell ref="E30:E32"/>
    <mergeCell ref="C24:C25"/>
    <mergeCell ref="E24:E25"/>
    <mergeCell ref="D24:D25"/>
    <mergeCell ref="C30:C32"/>
  </mergeCells>
  <pageMargins left="0.51181102362204722" right="0.31496062992125984" top="1.0629921259842521" bottom="0.59055118110236227" header="0.31496062992125984" footer="0.31496062992125984"/>
  <pageSetup scale="60" fitToHeight="4" orientation="landscape" r:id="rId1"/>
  <rowBreaks count="3" manualBreakCount="3">
    <brk id="19" max="16383" man="1"/>
    <brk id="32" max="16383" man="1"/>
    <brk id="4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C3399"/>
  </sheetPr>
  <dimension ref="A1:N62"/>
  <sheetViews>
    <sheetView zoomScaleNormal="100" zoomScaleSheetLayoutView="70" workbookViewId="0">
      <pane ySplit="6" topLeftCell="A7" activePane="bottomLeft" state="frozen"/>
      <selection pane="bottomLeft" activeCell="G23" sqref="G23"/>
    </sheetView>
  </sheetViews>
  <sheetFormatPr defaultRowHeight="15"/>
  <cols>
    <col min="1" max="1" width="9.7109375" customWidth="1"/>
    <col min="2" max="2" width="34.28515625" customWidth="1"/>
    <col min="3" max="3" width="16.28515625" customWidth="1"/>
    <col min="5" max="5" width="12.28515625" customWidth="1"/>
    <col min="6" max="6" width="10.85546875" customWidth="1"/>
    <col min="7" max="7" width="10.7109375" customWidth="1"/>
    <col min="8" max="8" width="11.42578125" customWidth="1"/>
    <col min="9" max="9" width="23.140625" customWidth="1"/>
  </cols>
  <sheetData>
    <row r="1" spans="1:9" ht="36" customHeight="1">
      <c r="A1" s="1337" t="s">
        <v>1744</v>
      </c>
      <c r="B1" s="1337"/>
      <c r="C1" s="1337"/>
      <c r="D1" s="1337"/>
      <c r="E1" s="1337"/>
      <c r="F1" s="1337"/>
      <c r="G1" s="1337"/>
      <c r="H1" s="1337"/>
      <c r="I1" s="1337"/>
    </row>
    <row r="2" spans="1:9" ht="18.75" customHeight="1" thickBot="1">
      <c r="A2" s="282"/>
      <c r="B2" s="282"/>
      <c r="C2" s="282"/>
      <c r="D2" s="282"/>
      <c r="E2" s="283"/>
      <c r="F2" s="283"/>
      <c r="G2" s="283"/>
      <c r="H2" s="283"/>
      <c r="I2" s="282"/>
    </row>
    <row r="3" spans="1:9" ht="15" customHeight="1" thickBot="1">
      <c r="A3" s="742" t="s">
        <v>150</v>
      </c>
      <c r="B3" s="1338" t="s">
        <v>152</v>
      </c>
      <c r="C3" s="1338" t="s">
        <v>433</v>
      </c>
      <c r="D3" s="1338" t="s">
        <v>153</v>
      </c>
      <c r="E3" s="1341" t="s">
        <v>154</v>
      </c>
      <c r="F3" s="1342"/>
      <c r="G3" s="1342"/>
      <c r="H3" s="1343"/>
      <c r="I3" s="1344" t="s">
        <v>155</v>
      </c>
    </row>
    <row r="4" spans="1:9" ht="15.75" thickBot="1">
      <c r="A4" s="743" t="s">
        <v>151</v>
      </c>
      <c r="B4" s="1339"/>
      <c r="C4" s="1339"/>
      <c r="D4" s="1339"/>
      <c r="E4" s="1347" t="s">
        <v>755</v>
      </c>
      <c r="F4" s="1349" t="s">
        <v>754</v>
      </c>
      <c r="G4" s="1350"/>
      <c r="H4" s="1351"/>
      <c r="I4" s="1345"/>
    </row>
    <row r="5" spans="1:9" ht="30" customHeight="1" thickBot="1">
      <c r="A5" s="275"/>
      <c r="B5" s="1340"/>
      <c r="C5" s="1340"/>
      <c r="D5" s="1340"/>
      <c r="E5" s="1348"/>
      <c r="F5" s="992" t="s">
        <v>156</v>
      </c>
      <c r="G5" s="993" t="s">
        <v>157</v>
      </c>
      <c r="H5" s="42" t="s">
        <v>158</v>
      </c>
      <c r="I5" s="1346"/>
    </row>
    <row r="6" spans="1:9" ht="15.75" thickBot="1">
      <c r="A6" s="284">
        <v>1</v>
      </c>
      <c r="B6" s="284">
        <v>2</v>
      </c>
      <c r="C6" s="285">
        <v>3</v>
      </c>
      <c r="D6" s="285">
        <v>4</v>
      </c>
      <c r="E6" s="39">
        <v>5</v>
      </c>
      <c r="F6" s="285">
        <v>6</v>
      </c>
      <c r="G6" s="750">
        <v>7</v>
      </c>
      <c r="H6" s="39">
        <v>8</v>
      </c>
      <c r="I6" s="285">
        <v>9</v>
      </c>
    </row>
    <row r="7" spans="1:9" ht="59.25" customHeight="1" thickBot="1">
      <c r="A7" s="744"/>
      <c r="B7" s="286" t="s">
        <v>931</v>
      </c>
      <c r="C7" s="1002" t="s">
        <v>141</v>
      </c>
      <c r="D7" s="1003" t="s">
        <v>444</v>
      </c>
      <c r="E7" s="991">
        <v>94.92</v>
      </c>
      <c r="F7" s="994">
        <v>100</v>
      </c>
      <c r="G7" s="989">
        <v>64.739999999999995</v>
      </c>
      <c r="H7" s="990">
        <v>64.739999999999995</v>
      </c>
      <c r="I7" s="303" t="s">
        <v>439</v>
      </c>
    </row>
    <row r="8" spans="1:9" ht="46.5" customHeight="1" thickBot="1">
      <c r="A8" s="276" t="s">
        <v>142</v>
      </c>
      <c r="B8" s="1352" t="s">
        <v>434</v>
      </c>
      <c r="C8" s="1354"/>
      <c r="D8" s="287" t="s">
        <v>435</v>
      </c>
      <c r="E8" s="288">
        <f>E9+E10+E11+E12+E13+E14+E15+E16+E17+E18+E19+E20+E21+E22+E23+E24+E25+E26+E27+E28+E29+E30+E31</f>
        <v>35443</v>
      </c>
      <c r="F8" s="289">
        <f t="shared" ref="F8:G8" si="0">F9+F10+F11+F12+F13+F14+F15+F16+F17+F18+F19+F20+F21+F22+F23+F24+F25+F26+F27+F28+F29+F30+F31</f>
        <v>37450</v>
      </c>
      <c r="G8" s="289">
        <f t="shared" si="0"/>
        <v>35111</v>
      </c>
      <c r="H8" s="289">
        <f t="shared" ref="H8:H52" si="1">G8/F8*100</f>
        <v>93.754339118825101</v>
      </c>
      <c r="I8" s="575" t="s">
        <v>439</v>
      </c>
    </row>
    <row r="9" spans="1:9" ht="63.75">
      <c r="A9" s="290" t="s">
        <v>175</v>
      </c>
      <c r="B9" s="423" t="s">
        <v>768</v>
      </c>
      <c r="C9" s="424" t="s">
        <v>436</v>
      </c>
      <c r="D9" s="425" t="s">
        <v>435</v>
      </c>
      <c r="E9" s="426">
        <v>605</v>
      </c>
      <c r="F9" s="427">
        <v>650</v>
      </c>
      <c r="G9" s="426">
        <v>634</v>
      </c>
      <c r="H9" s="738">
        <f t="shared" si="1"/>
        <v>97.538461538461547</v>
      </c>
      <c r="I9" s="575" t="s">
        <v>439</v>
      </c>
    </row>
    <row r="10" spans="1:9" ht="51">
      <c r="A10" s="291" t="s">
        <v>176</v>
      </c>
      <c r="B10" s="398" t="s">
        <v>488</v>
      </c>
      <c r="C10" s="428" t="s">
        <v>436</v>
      </c>
      <c r="D10" s="429" t="s">
        <v>435</v>
      </c>
      <c r="E10" s="430">
        <v>17731</v>
      </c>
      <c r="F10" s="431">
        <v>18698</v>
      </c>
      <c r="G10" s="430">
        <v>17522</v>
      </c>
      <c r="H10" s="738">
        <f t="shared" si="1"/>
        <v>93.710557278853358</v>
      </c>
      <c r="I10" s="575" t="s">
        <v>439</v>
      </c>
    </row>
    <row r="11" spans="1:9" ht="76.5">
      <c r="A11" s="292" t="s">
        <v>177</v>
      </c>
      <c r="B11" s="398" t="s">
        <v>489</v>
      </c>
      <c r="C11" s="428" t="s">
        <v>438</v>
      </c>
      <c r="D11" s="429" t="s">
        <v>435</v>
      </c>
      <c r="E11" s="430">
        <v>6</v>
      </c>
      <c r="F11" s="432">
        <v>7</v>
      </c>
      <c r="G11" s="430">
        <v>8</v>
      </c>
      <c r="H11" s="738">
        <f t="shared" si="1"/>
        <v>114.28571428571428</v>
      </c>
      <c r="I11" s="433" t="s">
        <v>439</v>
      </c>
    </row>
    <row r="12" spans="1:9" ht="51">
      <c r="A12" s="292" t="s">
        <v>178</v>
      </c>
      <c r="B12" s="398" t="s">
        <v>554</v>
      </c>
      <c r="C12" s="428" t="s">
        <v>436</v>
      </c>
      <c r="D12" s="429" t="s">
        <v>435</v>
      </c>
      <c r="E12" s="430">
        <v>199</v>
      </c>
      <c r="F12" s="432">
        <v>199</v>
      </c>
      <c r="G12" s="430">
        <v>222</v>
      </c>
      <c r="H12" s="738">
        <f t="shared" si="1"/>
        <v>111.55778894472361</v>
      </c>
      <c r="I12" s="575" t="s">
        <v>439</v>
      </c>
    </row>
    <row r="13" spans="1:9" ht="54" customHeight="1">
      <c r="A13" s="292" t="s">
        <v>179</v>
      </c>
      <c r="B13" s="398" t="s">
        <v>555</v>
      </c>
      <c r="C13" s="428" t="s">
        <v>436</v>
      </c>
      <c r="D13" s="429" t="s">
        <v>435</v>
      </c>
      <c r="E13" s="430">
        <v>3</v>
      </c>
      <c r="F13" s="432">
        <v>1</v>
      </c>
      <c r="G13" s="430">
        <v>1</v>
      </c>
      <c r="H13" s="738">
        <f t="shared" si="1"/>
        <v>100</v>
      </c>
      <c r="I13" s="575" t="s">
        <v>439</v>
      </c>
    </row>
    <row r="14" spans="1:9" ht="78.75" customHeight="1">
      <c r="A14" s="292" t="s">
        <v>180</v>
      </c>
      <c r="B14" s="398" t="s">
        <v>492</v>
      </c>
      <c r="C14" s="428" t="s">
        <v>436</v>
      </c>
      <c r="D14" s="429" t="s">
        <v>435</v>
      </c>
      <c r="E14" s="430">
        <v>2</v>
      </c>
      <c r="F14" s="432">
        <v>3</v>
      </c>
      <c r="G14" s="430">
        <v>2</v>
      </c>
      <c r="H14" s="738">
        <f t="shared" si="1"/>
        <v>66.666666666666657</v>
      </c>
      <c r="I14" s="575" t="s">
        <v>439</v>
      </c>
    </row>
    <row r="15" spans="1:9" ht="50.25" customHeight="1">
      <c r="A15" s="292" t="s">
        <v>181</v>
      </c>
      <c r="B15" s="398" t="s">
        <v>493</v>
      </c>
      <c r="C15" s="428" t="s">
        <v>436</v>
      </c>
      <c r="D15" s="429" t="s">
        <v>435</v>
      </c>
      <c r="E15" s="430">
        <v>282</v>
      </c>
      <c r="F15" s="432">
        <v>440</v>
      </c>
      <c r="G15" s="430">
        <v>222</v>
      </c>
      <c r="H15" s="738">
        <f t="shared" si="1"/>
        <v>50.454545454545453</v>
      </c>
      <c r="I15" s="575" t="s">
        <v>439</v>
      </c>
    </row>
    <row r="16" spans="1:9" ht="51">
      <c r="A16" s="291" t="s">
        <v>182</v>
      </c>
      <c r="B16" s="398" t="s">
        <v>494</v>
      </c>
      <c r="C16" s="428" t="s">
        <v>436</v>
      </c>
      <c r="D16" s="429" t="s">
        <v>435</v>
      </c>
      <c r="E16" s="430">
        <v>2</v>
      </c>
      <c r="F16" s="432">
        <v>2</v>
      </c>
      <c r="G16" s="430">
        <v>3</v>
      </c>
      <c r="H16" s="738">
        <f t="shared" si="1"/>
        <v>150</v>
      </c>
      <c r="I16" s="575" t="s">
        <v>439</v>
      </c>
    </row>
    <row r="17" spans="1:9" ht="51">
      <c r="A17" s="292" t="s">
        <v>183</v>
      </c>
      <c r="B17" s="398" t="s">
        <v>495</v>
      </c>
      <c r="C17" s="428" t="s">
        <v>436</v>
      </c>
      <c r="D17" s="429" t="s">
        <v>435</v>
      </c>
      <c r="E17" s="430">
        <v>138</v>
      </c>
      <c r="F17" s="432">
        <v>145</v>
      </c>
      <c r="G17" s="430">
        <v>131</v>
      </c>
      <c r="H17" s="738">
        <f t="shared" si="1"/>
        <v>90.344827586206904</v>
      </c>
      <c r="I17" s="575" t="s">
        <v>439</v>
      </c>
    </row>
    <row r="18" spans="1:9" ht="131.25" customHeight="1">
      <c r="A18" s="292" t="s">
        <v>184</v>
      </c>
      <c r="B18" s="398" t="s">
        <v>496</v>
      </c>
      <c r="C18" s="428" t="s">
        <v>436</v>
      </c>
      <c r="D18" s="429" t="s">
        <v>435</v>
      </c>
      <c r="E18" s="430">
        <v>28</v>
      </c>
      <c r="F18" s="432">
        <v>30</v>
      </c>
      <c r="G18" s="430">
        <v>28</v>
      </c>
      <c r="H18" s="738">
        <f t="shared" si="1"/>
        <v>93.333333333333329</v>
      </c>
      <c r="I18" s="303" t="s">
        <v>439</v>
      </c>
    </row>
    <row r="19" spans="1:9" ht="63.75">
      <c r="A19" s="292" t="s">
        <v>185</v>
      </c>
      <c r="B19" s="398" t="s">
        <v>556</v>
      </c>
      <c r="C19" s="428" t="s">
        <v>436</v>
      </c>
      <c r="D19" s="429" t="s">
        <v>435</v>
      </c>
      <c r="E19" s="430">
        <v>2</v>
      </c>
      <c r="F19" s="432">
        <v>2</v>
      </c>
      <c r="G19" s="430">
        <v>2</v>
      </c>
      <c r="H19" s="738">
        <f t="shared" si="1"/>
        <v>100</v>
      </c>
      <c r="I19" s="575" t="s">
        <v>439</v>
      </c>
    </row>
    <row r="20" spans="1:9" ht="51">
      <c r="A20" s="292" t="s">
        <v>186</v>
      </c>
      <c r="B20" s="398" t="s">
        <v>498</v>
      </c>
      <c r="C20" s="428" t="s">
        <v>436</v>
      </c>
      <c r="D20" s="429" t="s">
        <v>435</v>
      </c>
      <c r="E20" s="430">
        <v>4178</v>
      </c>
      <c r="F20" s="432">
        <v>4450</v>
      </c>
      <c r="G20" s="430">
        <v>4241</v>
      </c>
      <c r="H20" s="738">
        <f t="shared" si="1"/>
        <v>95.303370786516851</v>
      </c>
      <c r="I20" s="575" t="s">
        <v>439</v>
      </c>
    </row>
    <row r="21" spans="1:9" ht="38.25">
      <c r="A21" s="292" t="s">
        <v>187</v>
      </c>
      <c r="B21" s="398" t="s">
        <v>557</v>
      </c>
      <c r="C21" s="428" t="s">
        <v>436</v>
      </c>
      <c r="D21" s="429" t="s">
        <v>435</v>
      </c>
      <c r="E21" s="430">
        <v>1</v>
      </c>
      <c r="F21" s="432">
        <v>2</v>
      </c>
      <c r="G21" s="430">
        <v>2</v>
      </c>
      <c r="H21" s="738">
        <f t="shared" si="1"/>
        <v>100</v>
      </c>
      <c r="I21" s="575" t="s">
        <v>439</v>
      </c>
    </row>
    <row r="22" spans="1:9" ht="38.25">
      <c r="A22" s="292" t="s">
        <v>188</v>
      </c>
      <c r="B22" s="398" t="s">
        <v>500</v>
      </c>
      <c r="C22" s="428" t="s">
        <v>436</v>
      </c>
      <c r="D22" s="429" t="s">
        <v>435</v>
      </c>
      <c r="E22" s="430">
        <v>113</v>
      </c>
      <c r="F22" s="432">
        <v>120</v>
      </c>
      <c r="G22" s="430">
        <v>125</v>
      </c>
      <c r="H22" s="738">
        <f t="shared" si="1"/>
        <v>104.16666666666667</v>
      </c>
      <c r="I22" s="434" t="s">
        <v>439</v>
      </c>
    </row>
    <row r="23" spans="1:9" ht="51">
      <c r="A23" s="292" t="s">
        <v>189</v>
      </c>
      <c r="B23" s="398" t="s">
        <v>558</v>
      </c>
      <c r="C23" s="428" t="s">
        <v>438</v>
      </c>
      <c r="D23" s="429" t="s">
        <v>435</v>
      </c>
      <c r="E23" s="430">
        <v>0</v>
      </c>
      <c r="F23" s="432">
        <v>1</v>
      </c>
      <c r="G23" s="430">
        <v>0</v>
      </c>
      <c r="H23" s="738">
        <f t="shared" si="1"/>
        <v>0</v>
      </c>
      <c r="I23" s="303" t="s">
        <v>439</v>
      </c>
    </row>
    <row r="24" spans="1:9" ht="63.75">
      <c r="A24" s="292" t="s">
        <v>190</v>
      </c>
      <c r="B24" s="398" t="s">
        <v>502</v>
      </c>
      <c r="C24" s="428" t="s">
        <v>436</v>
      </c>
      <c r="D24" s="429" t="s">
        <v>435</v>
      </c>
      <c r="E24" s="430">
        <v>1203</v>
      </c>
      <c r="F24" s="432">
        <v>1213</v>
      </c>
      <c r="G24" s="430">
        <v>1183</v>
      </c>
      <c r="H24" s="738">
        <f t="shared" si="1"/>
        <v>97.526793075020606</v>
      </c>
      <c r="I24" s="575" t="s">
        <v>439</v>
      </c>
    </row>
    <row r="25" spans="1:9" ht="63.75">
      <c r="A25" s="292" t="s">
        <v>191</v>
      </c>
      <c r="B25" s="398" t="s">
        <v>503</v>
      </c>
      <c r="C25" s="428" t="s">
        <v>436</v>
      </c>
      <c r="D25" s="429" t="s">
        <v>435</v>
      </c>
      <c r="E25" s="430">
        <v>8349</v>
      </c>
      <c r="F25" s="432">
        <v>8600</v>
      </c>
      <c r="G25" s="430">
        <v>8092</v>
      </c>
      <c r="H25" s="738">
        <f t="shared" si="1"/>
        <v>94.093023255813961</v>
      </c>
      <c r="I25" s="575" t="s">
        <v>439</v>
      </c>
    </row>
    <row r="26" spans="1:9" ht="89.25">
      <c r="A26" s="292" t="s">
        <v>192</v>
      </c>
      <c r="B26" s="398" t="s">
        <v>504</v>
      </c>
      <c r="C26" s="428" t="s">
        <v>436</v>
      </c>
      <c r="D26" s="429" t="s">
        <v>435</v>
      </c>
      <c r="E26" s="430">
        <v>220</v>
      </c>
      <c r="F26" s="432">
        <v>240</v>
      </c>
      <c r="G26" s="430">
        <v>211</v>
      </c>
      <c r="H26" s="738">
        <f t="shared" si="1"/>
        <v>87.916666666666671</v>
      </c>
      <c r="I26" s="303" t="s">
        <v>439</v>
      </c>
    </row>
    <row r="27" spans="1:9" ht="52.5" customHeight="1">
      <c r="A27" s="292" t="s">
        <v>193</v>
      </c>
      <c r="B27" s="398" t="s">
        <v>505</v>
      </c>
      <c r="C27" s="428" t="s">
        <v>436</v>
      </c>
      <c r="D27" s="429" t="s">
        <v>435</v>
      </c>
      <c r="E27" s="430">
        <v>929</v>
      </c>
      <c r="F27" s="432">
        <v>950</v>
      </c>
      <c r="G27" s="430">
        <v>974</v>
      </c>
      <c r="H27" s="738">
        <f t="shared" si="1"/>
        <v>102.52631578947368</v>
      </c>
      <c r="I27" s="575" t="s">
        <v>439</v>
      </c>
    </row>
    <row r="28" spans="1:9" ht="63.75">
      <c r="A28" s="292" t="s">
        <v>194</v>
      </c>
      <c r="B28" s="398" t="s">
        <v>559</v>
      </c>
      <c r="C28" s="428" t="s">
        <v>436</v>
      </c>
      <c r="D28" s="429" t="s">
        <v>435</v>
      </c>
      <c r="E28" s="686">
        <v>1099</v>
      </c>
      <c r="F28" s="435">
        <v>1300</v>
      </c>
      <c r="G28" s="430">
        <v>1128</v>
      </c>
      <c r="H28" s="736">
        <f t="shared" si="1"/>
        <v>86.769230769230759</v>
      </c>
      <c r="I28" s="575" t="s">
        <v>439</v>
      </c>
    </row>
    <row r="29" spans="1:9" ht="38.25" customHeight="1">
      <c r="A29" s="292" t="s">
        <v>195</v>
      </c>
      <c r="B29" s="398" t="s">
        <v>560</v>
      </c>
      <c r="C29" s="428" t="s">
        <v>436</v>
      </c>
      <c r="D29" s="429" t="s">
        <v>435</v>
      </c>
      <c r="E29" s="430">
        <v>101</v>
      </c>
      <c r="F29" s="435">
        <v>130</v>
      </c>
      <c r="G29" s="430">
        <v>70</v>
      </c>
      <c r="H29" s="736">
        <f t="shared" si="1"/>
        <v>53.846153846153847</v>
      </c>
      <c r="I29" s="575" t="s">
        <v>439</v>
      </c>
    </row>
    <row r="30" spans="1:9" ht="76.5">
      <c r="A30" s="292" t="s">
        <v>196</v>
      </c>
      <c r="B30" s="398" t="s">
        <v>508</v>
      </c>
      <c r="C30" s="428" t="s">
        <v>436</v>
      </c>
      <c r="D30" s="429" t="s">
        <v>435</v>
      </c>
      <c r="E30" s="430">
        <v>202</v>
      </c>
      <c r="F30" s="435">
        <v>212</v>
      </c>
      <c r="G30" s="430">
        <v>257</v>
      </c>
      <c r="H30" s="736">
        <f t="shared" si="1"/>
        <v>121.22641509433963</v>
      </c>
      <c r="I30" s="575" t="s">
        <v>439</v>
      </c>
    </row>
    <row r="31" spans="1:9" ht="63.75">
      <c r="A31" s="279" t="s">
        <v>197</v>
      </c>
      <c r="B31" s="399" t="s">
        <v>561</v>
      </c>
      <c r="C31" s="436" t="s">
        <v>436</v>
      </c>
      <c r="D31" s="437" t="s">
        <v>435</v>
      </c>
      <c r="E31" s="438">
        <v>50</v>
      </c>
      <c r="F31" s="439">
        <v>55</v>
      </c>
      <c r="G31" s="967">
        <v>53</v>
      </c>
      <c r="H31" s="737">
        <f t="shared" si="1"/>
        <v>96.36363636363636</v>
      </c>
      <c r="I31" s="303" t="s">
        <v>439</v>
      </c>
    </row>
    <row r="32" spans="1:9" ht="84">
      <c r="A32" s="279" t="s">
        <v>756</v>
      </c>
      <c r="B32" s="740" t="s">
        <v>760</v>
      </c>
      <c r="C32" s="436" t="s">
        <v>436</v>
      </c>
      <c r="D32" s="437" t="s">
        <v>435</v>
      </c>
      <c r="E32" s="438">
        <v>0</v>
      </c>
      <c r="F32" s="439">
        <v>90</v>
      </c>
      <c r="G32" s="438">
        <v>2</v>
      </c>
      <c r="H32" s="737">
        <f t="shared" si="1"/>
        <v>2.2222222222222223</v>
      </c>
      <c r="I32" s="303" t="s">
        <v>439</v>
      </c>
    </row>
    <row r="33" spans="1:9" ht="60">
      <c r="A33" s="279" t="s">
        <v>939</v>
      </c>
      <c r="B33" s="1105" t="s">
        <v>1763</v>
      </c>
      <c r="C33" s="436" t="s">
        <v>436</v>
      </c>
      <c r="D33" s="437" t="s">
        <v>435</v>
      </c>
      <c r="E33" s="438">
        <v>0</v>
      </c>
      <c r="F33" s="439">
        <v>180</v>
      </c>
      <c r="G33" s="438">
        <v>145</v>
      </c>
      <c r="H33" s="1082">
        <f t="shared" ref="H33" si="2">G33/F33*100</f>
        <v>80.555555555555557</v>
      </c>
      <c r="I33" s="303" t="s">
        <v>439</v>
      </c>
    </row>
    <row r="34" spans="1:9" ht="72.75" thickBot="1">
      <c r="A34" s="279" t="s">
        <v>1760</v>
      </c>
      <c r="B34" s="1079" t="s">
        <v>1768</v>
      </c>
      <c r="C34" s="436" t="s">
        <v>436</v>
      </c>
      <c r="D34" s="437" t="s">
        <v>435</v>
      </c>
      <c r="E34" s="438">
        <v>0</v>
      </c>
      <c r="F34" s="439">
        <v>120</v>
      </c>
      <c r="G34" s="438">
        <v>0</v>
      </c>
      <c r="H34" s="1082">
        <f t="shared" ref="H34" si="3">G34/F34*100</f>
        <v>0</v>
      </c>
      <c r="I34" s="303" t="s">
        <v>439</v>
      </c>
    </row>
    <row r="35" spans="1:9" ht="44.25" customHeight="1" thickBot="1">
      <c r="A35" s="745" t="s">
        <v>145</v>
      </c>
      <c r="B35" s="1355" t="s">
        <v>440</v>
      </c>
      <c r="C35" s="1356"/>
      <c r="D35" s="746" t="s">
        <v>261</v>
      </c>
      <c r="E35" s="747">
        <f>E36+E37</f>
        <v>48435</v>
      </c>
      <c r="F35" s="748">
        <f>F36+F37</f>
        <v>47955</v>
      </c>
      <c r="G35" s="747">
        <f>G36+G37</f>
        <v>33362.730000000003</v>
      </c>
      <c r="H35" s="278">
        <f t="shared" si="1"/>
        <v>69.570910228339073</v>
      </c>
      <c r="I35" s="749" t="s">
        <v>439</v>
      </c>
    </row>
    <row r="36" spans="1:9">
      <c r="A36" s="1357" t="s">
        <v>174</v>
      </c>
      <c r="B36" s="1359" t="s">
        <v>486</v>
      </c>
      <c r="C36" s="1361" t="s">
        <v>436</v>
      </c>
      <c r="D36" s="331" t="s">
        <v>261</v>
      </c>
      <c r="E36" s="303">
        <v>44667</v>
      </c>
      <c r="F36" s="302">
        <f>'Мониторинг 2016г'!I44</f>
        <v>45955</v>
      </c>
      <c r="G36" s="301">
        <f>'Мониторинг 2016г'!K44</f>
        <v>29678.5</v>
      </c>
      <c r="H36" s="301">
        <f t="shared" si="1"/>
        <v>64.581655967794589</v>
      </c>
      <c r="I36" s="575" t="s">
        <v>439</v>
      </c>
    </row>
    <row r="37" spans="1:9" ht="20.25" customHeight="1" thickBot="1">
      <c r="A37" s="1358"/>
      <c r="B37" s="1360"/>
      <c r="C37" s="1362"/>
      <c r="D37" s="332" t="s">
        <v>261</v>
      </c>
      <c r="E37" s="333">
        <v>3768</v>
      </c>
      <c r="F37" s="334">
        <v>2000</v>
      </c>
      <c r="G37" s="333">
        <f>'Мониторинг 2016г'!K45</f>
        <v>3684.23</v>
      </c>
      <c r="H37" s="335">
        <f t="shared" si="1"/>
        <v>184.2115</v>
      </c>
      <c r="I37" s="573" t="s">
        <v>439</v>
      </c>
    </row>
    <row r="38" spans="1:9" ht="36.75" customHeight="1" thickBot="1">
      <c r="A38" s="294" t="s">
        <v>146</v>
      </c>
      <c r="B38" s="1363" t="s">
        <v>928</v>
      </c>
      <c r="C38" s="1364"/>
      <c r="D38" s="214" t="s">
        <v>435</v>
      </c>
      <c r="E38" s="215">
        <f>SUM(E39:E48)</f>
        <v>5603</v>
      </c>
      <c r="F38" s="213">
        <f>SUM(F39:F48)</f>
        <v>6053</v>
      </c>
      <c r="G38" s="277">
        <f>G39+G40+G41+G42+G43+G44+G45+G46+G47+G48</f>
        <v>5896</v>
      </c>
      <c r="H38" s="1006">
        <f t="shared" si="1"/>
        <v>97.406244837270776</v>
      </c>
      <c r="I38" s="31" t="s">
        <v>439</v>
      </c>
    </row>
    <row r="39" spans="1:9" ht="74.25" customHeight="1">
      <c r="A39" s="295" t="s">
        <v>166</v>
      </c>
      <c r="B39" s="741" t="s">
        <v>425</v>
      </c>
      <c r="C39" s="300" t="s">
        <v>436</v>
      </c>
      <c r="D39" s="318" t="s">
        <v>435</v>
      </c>
      <c r="E39" s="319">
        <v>1278</v>
      </c>
      <c r="F39" s="320">
        <v>1300</v>
      </c>
      <c r="G39" s="319">
        <v>1176</v>
      </c>
      <c r="H39" s="301">
        <f t="shared" si="1"/>
        <v>90.461538461538453</v>
      </c>
      <c r="I39" s="575" t="s">
        <v>439</v>
      </c>
    </row>
    <row r="40" spans="1:9" ht="63" customHeight="1">
      <c r="A40" s="296" t="s">
        <v>167</v>
      </c>
      <c r="B40" s="735" t="s">
        <v>821</v>
      </c>
      <c r="C40" s="321" t="s">
        <v>436</v>
      </c>
      <c r="D40" s="322" t="s">
        <v>435</v>
      </c>
      <c r="E40" s="325">
        <v>224</v>
      </c>
      <c r="F40" s="324">
        <v>231</v>
      </c>
      <c r="G40" s="325">
        <v>273</v>
      </c>
      <c r="H40" s="301">
        <f t="shared" si="1"/>
        <v>118.18181818181819</v>
      </c>
      <c r="I40" s="739" t="s">
        <v>439</v>
      </c>
    </row>
    <row r="41" spans="1:9" ht="36">
      <c r="A41" s="296" t="s">
        <v>253</v>
      </c>
      <c r="B41" s="735" t="s">
        <v>426</v>
      </c>
      <c r="C41" s="304" t="s">
        <v>436</v>
      </c>
      <c r="D41" s="322" t="s">
        <v>435</v>
      </c>
      <c r="E41" s="323">
        <v>58</v>
      </c>
      <c r="F41" s="326">
        <v>60</v>
      </c>
      <c r="G41" s="323">
        <v>21</v>
      </c>
      <c r="H41" s="301">
        <f t="shared" si="1"/>
        <v>35</v>
      </c>
      <c r="I41" s="739" t="s">
        <v>439</v>
      </c>
    </row>
    <row r="42" spans="1:9" ht="24">
      <c r="A42" s="296" t="s">
        <v>254</v>
      </c>
      <c r="B42" s="735" t="s">
        <v>744</v>
      </c>
      <c r="C42" s="304" t="s">
        <v>436</v>
      </c>
      <c r="D42" s="322" t="s">
        <v>435</v>
      </c>
      <c r="E42" s="323">
        <v>157</v>
      </c>
      <c r="F42" s="326">
        <v>157</v>
      </c>
      <c r="G42" s="323">
        <v>133</v>
      </c>
      <c r="H42" s="301">
        <f t="shared" si="1"/>
        <v>84.713375796178354</v>
      </c>
      <c r="I42" s="739" t="s">
        <v>439</v>
      </c>
    </row>
    <row r="43" spans="1:9" ht="29.25" customHeight="1">
      <c r="A43" s="296" t="s">
        <v>255</v>
      </c>
      <c r="B43" s="735" t="s">
        <v>408</v>
      </c>
      <c r="C43" s="304" t="s">
        <v>436</v>
      </c>
      <c r="D43" s="322" t="s">
        <v>435</v>
      </c>
      <c r="E43" s="323">
        <v>3141</v>
      </c>
      <c r="F43" s="326">
        <v>3470</v>
      </c>
      <c r="G43" s="323">
        <v>3317</v>
      </c>
      <c r="H43" s="301">
        <f t="shared" si="1"/>
        <v>95.590778097982707</v>
      </c>
      <c r="I43" s="575" t="s">
        <v>439</v>
      </c>
    </row>
    <row r="44" spans="1:9" ht="63.75" customHeight="1">
      <c r="A44" s="296" t="s">
        <v>256</v>
      </c>
      <c r="B44" s="735" t="s">
        <v>484</v>
      </c>
      <c r="C44" s="304" t="s">
        <v>436</v>
      </c>
      <c r="D44" s="322" t="s">
        <v>435</v>
      </c>
      <c r="E44" s="323">
        <v>563</v>
      </c>
      <c r="F44" s="326">
        <v>640</v>
      </c>
      <c r="G44" s="323">
        <v>770</v>
      </c>
      <c r="H44" s="301">
        <f t="shared" si="1"/>
        <v>120.3125</v>
      </c>
      <c r="I44" s="739" t="s">
        <v>439</v>
      </c>
    </row>
    <row r="45" spans="1:9" ht="72.75" customHeight="1">
      <c r="A45" s="296" t="s">
        <v>257</v>
      </c>
      <c r="B45" s="735" t="s">
        <v>409</v>
      </c>
      <c r="C45" s="304" t="s">
        <v>436</v>
      </c>
      <c r="D45" s="322" t="s">
        <v>435</v>
      </c>
      <c r="E45" s="323">
        <v>22</v>
      </c>
      <c r="F45" s="326">
        <v>25</v>
      </c>
      <c r="G45" s="323">
        <v>22</v>
      </c>
      <c r="H45" s="301">
        <f t="shared" si="1"/>
        <v>88</v>
      </c>
      <c r="I45" s="739" t="s">
        <v>439</v>
      </c>
    </row>
    <row r="46" spans="1:9" ht="39" customHeight="1">
      <c r="A46" s="296" t="s">
        <v>258</v>
      </c>
      <c r="B46" s="735" t="s">
        <v>427</v>
      </c>
      <c r="C46" s="304" t="s">
        <v>436</v>
      </c>
      <c r="D46" s="322" t="s">
        <v>435</v>
      </c>
      <c r="E46" s="323">
        <v>68</v>
      </c>
      <c r="F46" s="326">
        <v>70</v>
      </c>
      <c r="G46" s="323">
        <v>78</v>
      </c>
      <c r="H46" s="301">
        <f t="shared" si="1"/>
        <v>111.42857142857143</v>
      </c>
      <c r="I46" s="739" t="s">
        <v>439</v>
      </c>
    </row>
    <row r="47" spans="1:9" ht="50.25" customHeight="1">
      <c r="A47" s="296" t="s">
        <v>259</v>
      </c>
      <c r="B47" s="735" t="s">
        <v>485</v>
      </c>
      <c r="C47" s="304" t="s">
        <v>436</v>
      </c>
      <c r="D47" s="322" t="s">
        <v>435</v>
      </c>
      <c r="E47" s="422">
        <v>46</v>
      </c>
      <c r="F47" s="326">
        <v>50</v>
      </c>
      <c r="G47" s="422">
        <v>46</v>
      </c>
      <c r="H47" s="301">
        <f t="shared" si="1"/>
        <v>92</v>
      </c>
      <c r="I47" s="739" t="s">
        <v>439</v>
      </c>
    </row>
    <row r="48" spans="1:9" ht="37.5" customHeight="1">
      <c r="A48" s="297" t="s">
        <v>260</v>
      </c>
      <c r="B48" s="751" t="s">
        <v>412</v>
      </c>
      <c r="C48" s="327" t="s">
        <v>436</v>
      </c>
      <c r="D48" s="328" t="s">
        <v>435</v>
      </c>
      <c r="E48" s="330">
        <v>46</v>
      </c>
      <c r="F48" s="329">
        <v>50</v>
      </c>
      <c r="G48" s="330">
        <v>60</v>
      </c>
      <c r="H48" s="317">
        <f t="shared" si="1"/>
        <v>120</v>
      </c>
      <c r="I48" s="573" t="s">
        <v>439</v>
      </c>
    </row>
    <row r="49" spans="1:14" ht="44.25" customHeight="1" thickBot="1">
      <c r="A49" s="297" t="s">
        <v>761</v>
      </c>
      <c r="B49" s="980" t="s">
        <v>762</v>
      </c>
      <c r="C49" s="321" t="s">
        <v>436</v>
      </c>
      <c r="D49" s="328" t="s">
        <v>435</v>
      </c>
      <c r="E49" s="325">
        <v>0</v>
      </c>
      <c r="F49" s="324">
        <v>94</v>
      </c>
      <c r="G49" s="325">
        <v>28</v>
      </c>
      <c r="H49" s="335">
        <f t="shared" si="1"/>
        <v>29.787234042553191</v>
      </c>
      <c r="I49" s="573" t="s">
        <v>439</v>
      </c>
    </row>
    <row r="50" spans="1:14" ht="70.5" customHeight="1" thickBot="1">
      <c r="A50" s="1004" t="s">
        <v>148</v>
      </c>
      <c r="B50" s="1352" t="s">
        <v>441</v>
      </c>
      <c r="C50" s="1353"/>
      <c r="D50" s="1005" t="s">
        <v>524</v>
      </c>
      <c r="E50" s="987">
        <f>E51</f>
        <v>2</v>
      </c>
      <c r="F50" s="213">
        <f>F51</f>
        <v>4</v>
      </c>
      <c r="G50" s="213">
        <f>G51</f>
        <v>4</v>
      </c>
      <c r="H50" s="278">
        <f t="shared" si="1"/>
        <v>100</v>
      </c>
      <c r="I50" s="570" t="s">
        <v>439</v>
      </c>
    </row>
    <row r="51" spans="1:14" ht="49.5" customHeight="1" thickBot="1">
      <c r="A51" s="298" t="s">
        <v>168</v>
      </c>
      <c r="B51" s="313" t="s">
        <v>929</v>
      </c>
      <c r="C51" s="569" t="s">
        <v>436</v>
      </c>
      <c r="D51" s="314" t="s">
        <v>442</v>
      </c>
      <c r="E51" s="315">
        <v>2</v>
      </c>
      <c r="F51" s="316">
        <v>4</v>
      </c>
      <c r="G51" s="316">
        <v>4</v>
      </c>
      <c r="H51" s="317">
        <f t="shared" si="1"/>
        <v>100</v>
      </c>
      <c r="I51" s="574" t="s">
        <v>439</v>
      </c>
    </row>
    <row r="52" spans="1:14" ht="49.5" customHeight="1" thickBot="1">
      <c r="A52" s="293" t="s">
        <v>149</v>
      </c>
      <c r="B52" s="1352" t="s">
        <v>443</v>
      </c>
      <c r="C52" s="1353"/>
      <c r="D52" s="216" t="s">
        <v>444</v>
      </c>
      <c r="E52" s="987">
        <v>100</v>
      </c>
      <c r="F52" s="213">
        <v>100</v>
      </c>
      <c r="G52" s="988">
        <v>43.49</v>
      </c>
      <c r="H52" s="278">
        <f t="shared" si="1"/>
        <v>43.49</v>
      </c>
      <c r="I52" s="570" t="s">
        <v>439</v>
      </c>
    </row>
    <row r="53" spans="1:14" ht="36">
      <c r="A53" s="995" t="s">
        <v>169</v>
      </c>
      <c r="B53" s="996" t="s">
        <v>413</v>
      </c>
      <c r="C53" s="997" t="s">
        <v>436</v>
      </c>
      <c r="D53" s="998" t="s">
        <v>444</v>
      </c>
      <c r="E53" s="999">
        <v>100</v>
      </c>
      <c r="F53" s="1000">
        <v>100</v>
      </c>
      <c r="G53" s="999">
        <v>63.9</v>
      </c>
      <c r="H53" s="998">
        <f>G53/F53*100</f>
        <v>63.9</v>
      </c>
      <c r="I53" s="1001" t="s">
        <v>439</v>
      </c>
    </row>
    <row r="54" spans="1:14" ht="60">
      <c r="A54" s="296" t="s">
        <v>170</v>
      </c>
      <c r="B54" s="981" t="s">
        <v>483</v>
      </c>
      <c r="C54" s="304" t="s">
        <v>436</v>
      </c>
      <c r="D54" s="305" t="s">
        <v>444</v>
      </c>
      <c r="E54" s="307">
        <v>100</v>
      </c>
      <c r="F54" s="306">
        <v>100</v>
      </c>
      <c r="G54" s="307">
        <v>62.31</v>
      </c>
      <c r="H54" s="301">
        <f>G54/F54*100</f>
        <v>62.31</v>
      </c>
      <c r="I54" s="571" t="s">
        <v>439</v>
      </c>
      <c r="N54" s="280"/>
    </row>
    <row r="55" spans="1:14" ht="36">
      <c r="A55" s="296" t="s">
        <v>171</v>
      </c>
      <c r="B55" s="981" t="s">
        <v>428</v>
      </c>
      <c r="C55" s="304" t="s">
        <v>436</v>
      </c>
      <c r="D55" s="305" t="s">
        <v>444</v>
      </c>
      <c r="E55" s="307">
        <v>100</v>
      </c>
      <c r="F55" s="306">
        <v>100</v>
      </c>
      <c r="G55" s="307">
        <v>62.66</v>
      </c>
      <c r="H55" s="301">
        <f t="shared" ref="H55:H57" si="4">G55/F55*100</f>
        <v>62.66</v>
      </c>
      <c r="I55" s="571" t="s">
        <v>439</v>
      </c>
    </row>
    <row r="56" spans="1:14" ht="48">
      <c r="A56" s="296" t="s">
        <v>172</v>
      </c>
      <c r="B56" s="981" t="s">
        <v>416</v>
      </c>
      <c r="C56" s="304" t="s">
        <v>436</v>
      </c>
      <c r="D56" s="305" t="s">
        <v>444</v>
      </c>
      <c r="E56" s="307">
        <v>100</v>
      </c>
      <c r="F56" s="306">
        <v>100</v>
      </c>
      <c r="G56" s="307">
        <v>62.52</v>
      </c>
      <c r="H56" s="301">
        <f t="shared" si="4"/>
        <v>62.519999999999996</v>
      </c>
      <c r="I56" s="571" t="s">
        <v>439</v>
      </c>
    </row>
    <row r="57" spans="1:14" ht="39.75" customHeight="1" thickBot="1">
      <c r="A57" s="299" t="s">
        <v>173</v>
      </c>
      <c r="B57" s="46" t="s">
        <v>417</v>
      </c>
      <c r="C57" s="308" t="s">
        <v>436</v>
      </c>
      <c r="D57" s="309" t="s">
        <v>444</v>
      </c>
      <c r="E57" s="311">
        <v>100</v>
      </c>
      <c r="F57" s="310">
        <v>100</v>
      </c>
      <c r="G57" s="311">
        <v>75.05</v>
      </c>
      <c r="H57" s="312">
        <f t="shared" si="4"/>
        <v>75.05</v>
      </c>
      <c r="I57" s="572" t="s">
        <v>439</v>
      </c>
    </row>
    <row r="58" spans="1:14">
      <c r="A58" s="280"/>
      <c r="B58" s="280"/>
      <c r="C58" s="280"/>
      <c r="D58" s="280"/>
      <c r="E58" s="280"/>
      <c r="F58" s="280"/>
      <c r="G58" s="280"/>
      <c r="H58" s="280"/>
      <c r="I58" s="280"/>
    </row>
    <row r="59" spans="1:14">
      <c r="A59" s="280"/>
      <c r="B59" s="280"/>
      <c r="C59" s="280"/>
      <c r="D59" s="280"/>
      <c r="E59" s="280"/>
      <c r="F59" s="280"/>
      <c r="G59" s="280"/>
      <c r="H59" s="280"/>
      <c r="I59" s="280"/>
    </row>
    <row r="60" spans="1:14" ht="18.75">
      <c r="A60" s="280"/>
      <c r="B60" s="971" t="s">
        <v>367</v>
      </c>
      <c r="C60" s="968"/>
      <c r="D60" s="968"/>
      <c r="E60" s="968"/>
      <c r="F60" s="968"/>
      <c r="G60" s="968" t="s">
        <v>368</v>
      </c>
      <c r="H60" s="968"/>
      <c r="I60" s="280"/>
    </row>
    <row r="61" spans="1:14" ht="18.75">
      <c r="A61" s="280"/>
      <c r="B61" s="968"/>
      <c r="C61" s="968"/>
      <c r="D61" s="968"/>
      <c r="E61" s="968"/>
      <c r="F61" s="968"/>
      <c r="G61" s="968"/>
      <c r="H61" s="968"/>
      <c r="I61" s="280"/>
    </row>
    <row r="62" spans="1:14" ht="18.75">
      <c r="A62" s="280"/>
      <c r="B62" s="968" t="s">
        <v>369</v>
      </c>
      <c r="C62" s="968"/>
      <c r="D62" s="968"/>
      <c r="E62" s="968"/>
      <c r="F62" s="968"/>
      <c r="G62" s="968" t="s">
        <v>370</v>
      </c>
      <c r="H62" s="968"/>
      <c r="I62" s="280"/>
    </row>
  </sheetData>
  <autoFilter ref="B1:B62"/>
  <mergeCells count="16">
    <mergeCell ref="B50:C50"/>
    <mergeCell ref="B52:C52"/>
    <mergeCell ref="B8:C8"/>
    <mergeCell ref="B35:C35"/>
    <mergeCell ref="A36:A37"/>
    <mergeCell ref="B36:B37"/>
    <mergeCell ref="C36:C37"/>
    <mergeCell ref="B38:C38"/>
    <mergeCell ref="A1:I1"/>
    <mergeCell ref="B3:B5"/>
    <mergeCell ref="C3:C5"/>
    <mergeCell ref="D3:D5"/>
    <mergeCell ref="E3:H3"/>
    <mergeCell ref="I3:I5"/>
    <mergeCell ref="E4:E5"/>
    <mergeCell ref="F4:H4"/>
  </mergeCells>
  <pageMargins left="0.70866141732283472" right="0.31496062992125984" top="0.74803149606299213" bottom="0.74803149606299213" header="0.31496062992125984" footer="0.31496062992125984"/>
  <pageSetup paperSize="9" scale="62" orientation="portrait" r:id="rId1"/>
  <rowBreaks count="2" manualBreakCount="2">
    <brk id="22" max="8" man="1"/>
    <brk id="43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FF33"/>
  </sheetPr>
  <dimension ref="A1:O117"/>
  <sheetViews>
    <sheetView zoomScaleNormal="100" workbookViewId="0">
      <pane ySplit="6" topLeftCell="A7" activePane="bottomLeft" state="frozen"/>
      <selection pane="bottomLeft" activeCell="O41" sqref="O41"/>
    </sheetView>
  </sheetViews>
  <sheetFormatPr defaultRowHeight="12.75"/>
  <cols>
    <col min="1" max="1" width="24.5703125" style="756" customWidth="1"/>
    <col min="2" max="2" width="30.28515625" style="756" customWidth="1"/>
    <col min="3" max="3" width="16.7109375" style="756" customWidth="1"/>
    <col min="4" max="5" width="9.140625" style="756"/>
    <col min="6" max="6" width="13.28515625" style="824" customWidth="1"/>
    <col min="7" max="7" width="6.28515625" style="756" customWidth="1"/>
    <col min="8" max="8" width="9.140625" style="756"/>
    <col min="9" max="9" width="10.42578125" style="756" customWidth="1"/>
    <col min="10" max="10" width="9.140625" style="756"/>
    <col min="11" max="11" width="10" style="756" bestFit="1" customWidth="1"/>
    <col min="12" max="12" width="11.28515625" style="756" customWidth="1"/>
    <col min="13" max="254" width="9.140625" style="756"/>
    <col min="255" max="255" width="24.5703125" style="756" customWidth="1"/>
    <col min="256" max="256" width="30.28515625" style="756" customWidth="1"/>
    <col min="257" max="257" width="16.7109375" style="756" customWidth="1"/>
    <col min="258" max="259" width="9.140625" style="756"/>
    <col min="260" max="260" width="13.28515625" style="756" customWidth="1"/>
    <col min="261" max="261" width="9.140625" style="756"/>
    <col min="262" max="262" width="8.5703125" style="756" customWidth="1"/>
    <col min="263" max="510" width="9.140625" style="756"/>
    <col min="511" max="511" width="24.5703125" style="756" customWidth="1"/>
    <col min="512" max="512" width="30.28515625" style="756" customWidth="1"/>
    <col min="513" max="513" width="16.7109375" style="756" customWidth="1"/>
    <col min="514" max="515" width="9.140625" style="756"/>
    <col min="516" max="516" width="13.28515625" style="756" customWidth="1"/>
    <col min="517" max="517" width="9.140625" style="756"/>
    <col min="518" max="518" width="8.5703125" style="756" customWidth="1"/>
    <col min="519" max="766" width="9.140625" style="756"/>
    <col min="767" max="767" width="24.5703125" style="756" customWidth="1"/>
    <col min="768" max="768" width="30.28515625" style="756" customWidth="1"/>
    <col min="769" max="769" width="16.7109375" style="756" customWidth="1"/>
    <col min="770" max="771" width="9.140625" style="756"/>
    <col min="772" max="772" width="13.28515625" style="756" customWidth="1"/>
    <col min="773" max="773" width="9.140625" style="756"/>
    <col min="774" max="774" width="8.5703125" style="756" customWidth="1"/>
    <col min="775" max="1022" width="9.140625" style="756"/>
    <col min="1023" max="1023" width="24.5703125" style="756" customWidth="1"/>
    <col min="1024" max="1024" width="30.28515625" style="756" customWidth="1"/>
    <col min="1025" max="1025" width="16.7109375" style="756" customWidth="1"/>
    <col min="1026" max="1027" width="9.140625" style="756"/>
    <col min="1028" max="1028" width="13.28515625" style="756" customWidth="1"/>
    <col min="1029" max="1029" width="9.140625" style="756"/>
    <col min="1030" max="1030" width="8.5703125" style="756" customWidth="1"/>
    <col min="1031" max="1278" width="9.140625" style="756"/>
    <col min="1279" max="1279" width="24.5703125" style="756" customWidth="1"/>
    <col min="1280" max="1280" width="30.28515625" style="756" customWidth="1"/>
    <col min="1281" max="1281" width="16.7109375" style="756" customWidth="1"/>
    <col min="1282" max="1283" width="9.140625" style="756"/>
    <col min="1284" max="1284" width="13.28515625" style="756" customWidth="1"/>
    <col min="1285" max="1285" width="9.140625" style="756"/>
    <col min="1286" max="1286" width="8.5703125" style="756" customWidth="1"/>
    <col min="1287" max="1534" width="9.140625" style="756"/>
    <col min="1535" max="1535" width="24.5703125" style="756" customWidth="1"/>
    <col min="1536" max="1536" width="30.28515625" style="756" customWidth="1"/>
    <col min="1537" max="1537" width="16.7109375" style="756" customWidth="1"/>
    <col min="1538" max="1539" width="9.140625" style="756"/>
    <col min="1540" max="1540" width="13.28515625" style="756" customWidth="1"/>
    <col min="1541" max="1541" width="9.140625" style="756"/>
    <col min="1542" max="1542" width="8.5703125" style="756" customWidth="1"/>
    <col min="1543" max="1790" width="9.140625" style="756"/>
    <col min="1791" max="1791" width="24.5703125" style="756" customWidth="1"/>
    <col min="1792" max="1792" width="30.28515625" style="756" customWidth="1"/>
    <col min="1793" max="1793" width="16.7109375" style="756" customWidth="1"/>
    <col min="1794" max="1795" width="9.140625" style="756"/>
    <col min="1796" max="1796" width="13.28515625" style="756" customWidth="1"/>
    <col min="1797" max="1797" width="9.140625" style="756"/>
    <col min="1798" max="1798" width="8.5703125" style="756" customWidth="1"/>
    <col min="1799" max="2046" width="9.140625" style="756"/>
    <col min="2047" max="2047" width="24.5703125" style="756" customWidth="1"/>
    <col min="2048" max="2048" width="30.28515625" style="756" customWidth="1"/>
    <col min="2049" max="2049" width="16.7109375" style="756" customWidth="1"/>
    <col min="2050" max="2051" width="9.140625" style="756"/>
    <col min="2052" max="2052" width="13.28515625" style="756" customWidth="1"/>
    <col min="2053" max="2053" width="9.140625" style="756"/>
    <col min="2054" max="2054" width="8.5703125" style="756" customWidth="1"/>
    <col min="2055" max="2302" width="9.140625" style="756"/>
    <col min="2303" max="2303" width="24.5703125" style="756" customWidth="1"/>
    <col min="2304" max="2304" width="30.28515625" style="756" customWidth="1"/>
    <col min="2305" max="2305" width="16.7109375" style="756" customWidth="1"/>
    <col min="2306" max="2307" width="9.140625" style="756"/>
    <col min="2308" max="2308" width="13.28515625" style="756" customWidth="1"/>
    <col min="2309" max="2309" width="9.140625" style="756"/>
    <col min="2310" max="2310" width="8.5703125" style="756" customWidth="1"/>
    <col min="2311" max="2558" width="9.140625" style="756"/>
    <col min="2559" max="2559" width="24.5703125" style="756" customWidth="1"/>
    <col min="2560" max="2560" width="30.28515625" style="756" customWidth="1"/>
    <col min="2561" max="2561" width="16.7109375" style="756" customWidth="1"/>
    <col min="2562" max="2563" width="9.140625" style="756"/>
    <col min="2564" max="2564" width="13.28515625" style="756" customWidth="1"/>
    <col min="2565" max="2565" width="9.140625" style="756"/>
    <col min="2566" max="2566" width="8.5703125" style="756" customWidth="1"/>
    <col min="2567" max="2814" width="9.140625" style="756"/>
    <col min="2815" max="2815" width="24.5703125" style="756" customWidth="1"/>
    <col min="2816" max="2816" width="30.28515625" style="756" customWidth="1"/>
    <col min="2817" max="2817" width="16.7109375" style="756" customWidth="1"/>
    <col min="2818" max="2819" width="9.140625" style="756"/>
    <col min="2820" max="2820" width="13.28515625" style="756" customWidth="1"/>
    <col min="2821" max="2821" width="9.140625" style="756"/>
    <col min="2822" max="2822" width="8.5703125" style="756" customWidth="1"/>
    <col min="2823" max="3070" width="9.140625" style="756"/>
    <col min="3071" max="3071" width="24.5703125" style="756" customWidth="1"/>
    <col min="3072" max="3072" width="30.28515625" style="756" customWidth="1"/>
    <col min="3073" max="3073" width="16.7109375" style="756" customWidth="1"/>
    <col min="3074" max="3075" width="9.140625" style="756"/>
    <col min="3076" max="3076" width="13.28515625" style="756" customWidth="1"/>
    <col min="3077" max="3077" width="9.140625" style="756"/>
    <col min="3078" max="3078" width="8.5703125" style="756" customWidth="1"/>
    <col min="3079" max="3326" width="9.140625" style="756"/>
    <col min="3327" max="3327" width="24.5703125" style="756" customWidth="1"/>
    <col min="3328" max="3328" width="30.28515625" style="756" customWidth="1"/>
    <col min="3329" max="3329" width="16.7109375" style="756" customWidth="1"/>
    <col min="3330" max="3331" width="9.140625" style="756"/>
    <col min="3332" max="3332" width="13.28515625" style="756" customWidth="1"/>
    <col min="3333" max="3333" width="9.140625" style="756"/>
    <col min="3334" max="3334" width="8.5703125" style="756" customWidth="1"/>
    <col min="3335" max="3582" width="9.140625" style="756"/>
    <col min="3583" max="3583" width="24.5703125" style="756" customWidth="1"/>
    <col min="3584" max="3584" width="30.28515625" style="756" customWidth="1"/>
    <col min="3585" max="3585" width="16.7109375" style="756" customWidth="1"/>
    <col min="3586" max="3587" width="9.140625" style="756"/>
    <col min="3588" max="3588" width="13.28515625" style="756" customWidth="1"/>
    <col min="3589" max="3589" width="9.140625" style="756"/>
    <col min="3590" max="3590" width="8.5703125" style="756" customWidth="1"/>
    <col min="3591" max="3838" width="9.140625" style="756"/>
    <col min="3839" max="3839" width="24.5703125" style="756" customWidth="1"/>
    <col min="3840" max="3840" width="30.28515625" style="756" customWidth="1"/>
    <col min="3841" max="3841" width="16.7109375" style="756" customWidth="1"/>
    <col min="3842" max="3843" width="9.140625" style="756"/>
    <col min="3844" max="3844" width="13.28515625" style="756" customWidth="1"/>
    <col min="3845" max="3845" width="9.140625" style="756"/>
    <col min="3846" max="3846" width="8.5703125" style="756" customWidth="1"/>
    <col min="3847" max="4094" width="9.140625" style="756"/>
    <col min="4095" max="4095" width="24.5703125" style="756" customWidth="1"/>
    <col min="4096" max="4096" width="30.28515625" style="756" customWidth="1"/>
    <col min="4097" max="4097" width="16.7109375" style="756" customWidth="1"/>
    <col min="4098" max="4099" width="9.140625" style="756"/>
    <col min="4100" max="4100" width="13.28515625" style="756" customWidth="1"/>
    <col min="4101" max="4101" width="9.140625" style="756"/>
    <col min="4102" max="4102" width="8.5703125" style="756" customWidth="1"/>
    <col min="4103" max="4350" width="9.140625" style="756"/>
    <col min="4351" max="4351" width="24.5703125" style="756" customWidth="1"/>
    <col min="4352" max="4352" width="30.28515625" style="756" customWidth="1"/>
    <col min="4353" max="4353" width="16.7109375" style="756" customWidth="1"/>
    <col min="4354" max="4355" width="9.140625" style="756"/>
    <col min="4356" max="4356" width="13.28515625" style="756" customWidth="1"/>
    <col min="4357" max="4357" width="9.140625" style="756"/>
    <col min="4358" max="4358" width="8.5703125" style="756" customWidth="1"/>
    <col min="4359" max="4606" width="9.140625" style="756"/>
    <col min="4607" max="4607" width="24.5703125" style="756" customWidth="1"/>
    <col min="4608" max="4608" width="30.28515625" style="756" customWidth="1"/>
    <col min="4609" max="4609" width="16.7109375" style="756" customWidth="1"/>
    <col min="4610" max="4611" width="9.140625" style="756"/>
    <col min="4612" max="4612" width="13.28515625" style="756" customWidth="1"/>
    <col min="4613" max="4613" width="9.140625" style="756"/>
    <col min="4614" max="4614" width="8.5703125" style="756" customWidth="1"/>
    <col min="4615" max="4862" width="9.140625" style="756"/>
    <col min="4863" max="4863" width="24.5703125" style="756" customWidth="1"/>
    <col min="4864" max="4864" width="30.28515625" style="756" customWidth="1"/>
    <col min="4865" max="4865" width="16.7109375" style="756" customWidth="1"/>
    <col min="4866" max="4867" width="9.140625" style="756"/>
    <col min="4868" max="4868" width="13.28515625" style="756" customWidth="1"/>
    <col min="4869" max="4869" width="9.140625" style="756"/>
    <col min="4870" max="4870" width="8.5703125" style="756" customWidth="1"/>
    <col min="4871" max="5118" width="9.140625" style="756"/>
    <col min="5119" max="5119" width="24.5703125" style="756" customWidth="1"/>
    <col min="5120" max="5120" width="30.28515625" style="756" customWidth="1"/>
    <col min="5121" max="5121" width="16.7109375" style="756" customWidth="1"/>
    <col min="5122" max="5123" width="9.140625" style="756"/>
    <col min="5124" max="5124" width="13.28515625" style="756" customWidth="1"/>
    <col min="5125" max="5125" width="9.140625" style="756"/>
    <col min="5126" max="5126" width="8.5703125" style="756" customWidth="1"/>
    <col min="5127" max="5374" width="9.140625" style="756"/>
    <col min="5375" max="5375" width="24.5703125" style="756" customWidth="1"/>
    <col min="5376" max="5376" width="30.28515625" style="756" customWidth="1"/>
    <col min="5377" max="5377" width="16.7109375" style="756" customWidth="1"/>
    <col min="5378" max="5379" width="9.140625" style="756"/>
    <col min="5380" max="5380" width="13.28515625" style="756" customWidth="1"/>
    <col min="5381" max="5381" width="9.140625" style="756"/>
    <col min="5382" max="5382" width="8.5703125" style="756" customWidth="1"/>
    <col min="5383" max="5630" width="9.140625" style="756"/>
    <col min="5631" max="5631" width="24.5703125" style="756" customWidth="1"/>
    <col min="5632" max="5632" width="30.28515625" style="756" customWidth="1"/>
    <col min="5633" max="5633" width="16.7109375" style="756" customWidth="1"/>
    <col min="5634" max="5635" width="9.140625" style="756"/>
    <col min="5636" max="5636" width="13.28515625" style="756" customWidth="1"/>
    <col min="5637" max="5637" width="9.140625" style="756"/>
    <col min="5638" max="5638" width="8.5703125" style="756" customWidth="1"/>
    <col min="5639" max="5886" width="9.140625" style="756"/>
    <col min="5887" max="5887" width="24.5703125" style="756" customWidth="1"/>
    <col min="5888" max="5888" width="30.28515625" style="756" customWidth="1"/>
    <col min="5889" max="5889" width="16.7109375" style="756" customWidth="1"/>
    <col min="5890" max="5891" width="9.140625" style="756"/>
    <col min="5892" max="5892" width="13.28515625" style="756" customWidth="1"/>
    <col min="5893" max="5893" width="9.140625" style="756"/>
    <col min="5894" max="5894" width="8.5703125" style="756" customWidth="1"/>
    <col min="5895" max="6142" width="9.140625" style="756"/>
    <col min="6143" max="6143" width="24.5703125" style="756" customWidth="1"/>
    <col min="6144" max="6144" width="30.28515625" style="756" customWidth="1"/>
    <col min="6145" max="6145" width="16.7109375" style="756" customWidth="1"/>
    <col min="6146" max="6147" width="9.140625" style="756"/>
    <col min="6148" max="6148" width="13.28515625" style="756" customWidth="1"/>
    <col min="6149" max="6149" width="9.140625" style="756"/>
    <col min="6150" max="6150" width="8.5703125" style="756" customWidth="1"/>
    <col min="6151" max="6398" width="9.140625" style="756"/>
    <col min="6399" max="6399" width="24.5703125" style="756" customWidth="1"/>
    <col min="6400" max="6400" width="30.28515625" style="756" customWidth="1"/>
    <col min="6401" max="6401" width="16.7109375" style="756" customWidth="1"/>
    <col min="6402" max="6403" width="9.140625" style="756"/>
    <col min="6404" max="6404" width="13.28515625" style="756" customWidth="1"/>
    <col min="6405" max="6405" width="9.140625" style="756"/>
    <col min="6406" max="6406" width="8.5703125" style="756" customWidth="1"/>
    <col min="6407" max="6654" width="9.140625" style="756"/>
    <col min="6655" max="6655" width="24.5703125" style="756" customWidth="1"/>
    <col min="6656" max="6656" width="30.28515625" style="756" customWidth="1"/>
    <col min="6657" max="6657" width="16.7109375" style="756" customWidth="1"/>
    <col min="6658" max="6659" width="9.140625" style="756"/>
    <col min="6660" max="6660" width="13.28515625" style="756" customWidth="1"/>
    <col min="6661" max="6661" width="9.140625" style="756"/>
    <col min="6662" max="6662" width="8.5703125" style="756" customWidth="1"/>
    <col min="6663" max="6910" width="9.140625" style="756"/>
    <col min="6911" max="6911" width="24.5703125" style="756" customWidth="1"/>
    <col min="6912" max="6912" width="30.28515625" style="756" customWidth="1"/>
    <col min="6913" max="6913" width="16.7109375" style="756" customWidth="1"/>
    <col min="6914" max="6915" width="9.140625" style="756"/>
    <col min="6916" max="6916" width="13.28515625" style="756" customWidth="1"/>
    <col min="6917" max="6917" width="9.140625" style="756"/>
    <col min="6918" max="6918" width="8.5703125" style="756" customWidth="1"/>
    <col min="6919" max="7166" width="9.140625" style="756"/>
    <col min="7167" max="7167" width="24.5703125" style="756" customWidth="1"/>
    <col min="7168" max="7168" width="30.28515625" style="756" customWidth="1"/>
    <col min="7169" max="7169" width="16.7109375" style="756" customWidth="1"/>
    <col min="7170" max="7171" width="9.140625" style="756"/>
    <col min="7172" max="7172" width="13.28515625" style="756" customWidth="1"/>
    <col min="7173" max="7173" width="9.140625" style="756"/>
    <col min="7174" max="7174" width="8.5703125" style="756" customWidth="1"/>
    <col min="7175" max="7422" width="9.140625" style="756"/>
    <col min="7423" max="7423" width="24.5703125" style="756" customWidth="1"/>
    <col min="7424" max="7424" width="30.28515625" style="756" customWidth="1"/>
    <col min="7425" max="7425" width="16.7109375" style="756" customWidth="1"/>
    <col min="7426" max="7427" width="9.140625" style="756"/>
    <col min="7428" max="7428" width="13.28515625" style="756" customWidth="1"/>
    <col min="7429" max="7429" width="9.140625" style="756"/>
    <col min="7430" max="7430" width="8.5703125" style="756" customWidth="1"/>
    <col min="7431" max="7678" width="9.140625" style="756"/>
    <col min="7679" max="7679" width="24.5703125" style="756" customWidth="1"/>
    <col min="7680" max="7680" width="30.28515625" style="756" customWidth="1"/>
    <col min="7681" max="7681" width="16.7109375" style="756" customWidth="1"/>
    <col min="7682" max="7683" width="9.140625" style="756"/>
    <col min="7684" max="7684" width="13.28515625" style="756" customWidth="1"/>
    <col min="7685" max="7685" width="9.140625" style="756"/>
    <col min="7686" max="7686" width="8.5703125" style="756" customWidth="1"/>
    <col min="7687" max="7934" width="9.140625" style="756"/>
    <col min="7935" max="7935" width="24.5703125" style="756" customWidth="1"/>
    <col min="7936" max="7936" width="30.28515625" style="756" customWidth="1"/>
    <col min="7937" max="7937" width="16.7109375" style="756" customWidth="1"/>
    <col min="7938" max="7939" width="9.140625" style="756"/>
    <col min="7940" max="7940" width="13.28515625" style="756" customWidth="1"/>
    <col min="7941" max="7941" width="9.140625" style="756"/>
    <col min="7942" max="7942" width="8.5703125" style="756" customWidth="1"/>
    <col min="7943" max="8190" width="9.140625" style="756"/>
    <col min="8191" max="8191" width="24.5703125" style="756" customWidth="1"/>
    <col min="8192" max="8192" width="30.28515625" style="756" customWidth="1"/>
    <col min="8193" max="8193" width="16.7109375" style="756" customWidth="1"/>
    <col min="8194" max="8195" width="9.140625" style="756"/>
    <col min="8196" max="8196" width="13.28515625" style="756" customWidth="1"/>
    <col min="8197" max="8197" width="9.140625" style="756"/>
    <col min="8198" max="8198" width="8.5703125" style="756" customWidth="1"/>
    <col min="8199" max="8446" width="9.140625" style="756"/>
    <col min="8447" max="8447" width="24.5703125" style="756" customWidth="1"/>
    <col min="8448" max="8448" width="30.28515625" style="756" customWidth="1"/>
    <col min="8449" max="8449" width="16.7109375" style="756" customWidth="1"/>
    <col min="8450" max="8451" width="9.140625" style="756"/>
    <col min="8452" max="8452" width="13.28515625" style="756" customWidth="1"/>
    <col min="8453" max="8453" width="9.140625" style="756"/>
    <col min="8454" max="8454" width="8.5703125" style="756" customWidth="1"/>
    <col min="8455" max="8702" width="9.140625" style="756"/>
    <col min="8703" max="8703" width="24.5703125" style="756" customWidth="1"/>
    <col min="8704" max="8704" width="30.28515625" style="756" customWidth="1"/>
    <col min="8705" max="8705" width="16.7109375" style="756" customWidth="1"/>
    <col min="8706" max="8707" width="9.140625" style="756"/>
    <col min="8708" max="8708" width="13.28515625" style="756" customWidth="1"/>
    <col min="8709" max="8709" width="9.140625" style="756"/>
    <col min="8710" max="8710" width="8.5703125" style="756" customWidth="1"/>
    <col min="8711" max="8958" width="9.140625" style="756"/>
    <col min="8959" max="8959" width="24.5703125" style="756" customWidth="1"/>
    <col min="8960" max="8960" width="30.28515625" style="756" customWidth="1"/>
    <col min="8961" max="8961" width="16.7109375" style="756" customWidth="1"/>
    <col min="8962" max="8963" width="9.140625" style="756"/>
    <col min="8964" max="8964" width="13.28515625" style="756" customWidth="1"/>
    <col min="8965" max="8965" width="9.140625" style="756"/>
    <col min="8966" max="8966" width="8.5703125" style="756" customWidth="1"/>
    <col min="8967" max="9214" width="9.140625" style="756"/>
    <col min="9215" max="9215" width="24.5703125" style="756" customWidth="1"/>
    <col min="9216" max="9216" width="30.28515625" style="756" customWidth="1"/>
    <col min="9217" max="9217" width="16.7109375" style="756" customWidth="1"/>
    <col min="9218" max="9219" width="9.140625" style="756"/>
    <col min="9220" max="9220" width="13.28515625" style="756" customWidth="1"/>
    <col min="9221" max="9221" width="9.140625" style="756"/>
    <col min="9222" max="9222" width="8.5703125" style="756" customWidth="1"/>
    <col min="9223" max="9470" width="9.140625" style="756"/>
    <col min="9471" max="9471" width="24.5703125" style="756" customWidth="1"/>
    <col min="9472" max="9472" width="30.28515625" style="756" customWidth="1"/>
    <col min="9473" max="9473" width="16.7109375" style="756" customWidth="1"/>
    <col min="9474" max="9475" width="9.140625" style="756"/>
    <col min="9476" max="9476" width="13.28515625" style="756" customWidth="1"/>
    <col min="9477" max="9477" width="9.140625" style="756"/>
    <col min="9478" max="9478" width="8.5703125" style="756" customWidth="1"/>
    <col min="9479" max="9726" width="9.140625" style="756"/>
    <col min="9727" max="9727" width="24.5703125" style="756" customWidth="1"/>
    <col min="9728" max="9728" width="30.28515625" style="756" customWidth="1"/>
    <col min="9729" max="9729" width="16.7109375" style="756" customWidth="1"/>
    <col min="9730" max="9731" width="9.140625" style="756"/>
    <col min="9732" max="9732" width="13.28515625" style="756" customWidth="1"/>
    <col min="9733" max="9733" width="9.140625" style="756"/>
    <col min="9734" max="9734" width="8.5703125" style="756" customWidth="1"/>
    <col min="9735" max="9982" width="9.140625" style="756"/>
    <col min="9983" max="9983" width="24.5703125" style="756" customWidth="1"/>
    <col min="9984" max="9984" width="30.28515625" style="756" customWidth="1"/>
    <col min="9985" max="9985" width="16.7109375" style="756" customWidth="1"/>
    <col min="9986" max="9987" width="9.140625" style="756"/>
    <col min="9988" max="9988" width="13.28515625" style="756" customWidth="1"/>
    <col min="9989" max="9989" width="9.140625" style="756"/>
    <col min="9990" max="9990" width="8.5703125" style="756" customWidth="1"/>
    <col min="9991" max="10238" width="9.140625" style="756"/>
    <col min="10239" max="10239" width="24.5703125" style="756" customWidth="1"/>
    <col min="10240" max="10240" width="30.28515625" style="756" customWidth="1"/>
    <col min="10241" max="10241" width="16.7109375" style="756" customWidth="1"/>
    <col min="10242" max="10243" width="9.140625" style="756"/>
    <col min="10244" max="10244" width="13.28515625" style="756" customWidth="1"/>
    <col min="10245" max="10245" width="9.140625" style="756"/>
    <col min="10246" max="10246" width="8.5703125" style="756" customWidth="1"/>
    <col min="10247" max="10494" width="9.140625" style="756"/>
    <col min="10495" max="10495" width="24.5703125" style="756" customWidth="1"/>
    <col min="10496" max="10496" width="30.28515625" style="756" customWidth="1"/>
    <col min="10497" max="10497" width="16.7109375" style="756" customWidth="1"/>
    <col min="10498" max="10499" width="9.140625" style="756"/>
    <col min="10500" max="10500" width="13.28515625" style="756" customWidth="1"/>
    <col min="10501" max="10501" width="9.140625" style="756"/>
    <col min="10502" max="10502" width="8.5703125" style="756" customWidth="1"/>
    <col min="10503" max="10750" width="9.140625" style="756"/>
    <col min="10751" max="10751" width="24.5703125" style="756" customWidth="1"/>
    <col min="10752" max="10752" width="30.28515625" style="756" customWidth="1"/>
    <col min="10753" max="10753" width="16.7109375" style="756" customWidth="1"/>
    <col min="10754" max="10755" width="9.140625" style="756"/>
    <col min="10756" max="10756" width="13.28515625" style="756" customWidth="1"/>
    <col min="10757" max="10757" width="9.140625" style="756"/>
    <col min="10758" max="10758" width="8.5703125" style="756" customWidth="1"/>
    <col min="10759" max="11006" width="9.140625" style="756"/>
    <col min="11007" max="11007" width="24.5703125" style="756" customWidth="1"/>
    <col min="11008" max="11008" width="30.28515625" style="756" customWidth="1"/>
    <col min="11009" max="11009" width="16.7109375" style="756" customWidth="1"/>
    <col min="11010" max="11011" width="9.140625" style="756"/>
    <col min="11012" max="11012" width="13.28515625" style="756" customWidth="1"/>
    <col min="11013" max="11013" width="9.140625" style="756"/>
    <col min="11014" max="11014" width="8.5703125" style="756" customWidth="1"/>
    <col min="11015" max="11262" width="9.140625" style="756"/>
    <col min="11263" max="11263" width="24.5703125" style="756" customWidth="1"/>
    <col min="11264" max="11264" width="30.28515625" style="756" customWidth="1"/>
    <col min="11265" max="11265" width="16.7109375" style="756" customWidth="1"/>
    <col min="11266" max="11267" width="9.140625" style="756"/>
    <col min="11268" max="11268" width="13.28515625" style="756" customWidth="1"/>
    <col min="11269" max="11269" width="9.140625" style="756"/>
    <col min="11270" max="11270" width="8.5703125" style="756" customWidth="1"/>
    <col min="11271" max="11518" width="9.140625" style="756"/>
    <col min="11519" max="11519" width="24.5703125" style="756" customWidth="1"/>
    <col min="11520" max="11520" width="30.28515625" style="756" customWidth="1"/>
    <col min="11521" max="11521" width="16.7109375" style="756" customWidth="1"/>
    <col min="11522" max="11523" width="9.140625" style="756"/>
    <col min="11524" max="11524" width="13.28515625" style="756" customWidth="1"/>
    <col min="11525" max="11525" width="9.140625" style="756"/>
    <col min="11526" max="11526" width="8.5703125" style="756" customWidth="1"/>
    <col min="11527" max="11774" width="9.140625" style="756"/>
    <col min="11775" max="11775" width="24.5703125" style="756" customWidth="1"/>
    <col min="11776" max="11776" width="30.28515625" style="756" customWidth="1"/>
    <col min="11777" max="11777" width="16.7109375" style="756" customWidth="1"/>
    <col min="11778" max="11779" width="9.140625" style="756"/>
    <col min="11780" max="11780" width="13.28515625" style="756" customWidth="1"/>
    <col min="11781" max="11781" width="9.140625" style="756"/>
    <col min="11782" max="11782" width="8.5703125" style="756" customWidth="1"/>
    <col min="11783" max="12030" width="9.140625" style="756"/>
    <col min="12031" max="12031" width="24.5703125" style="756" customWidth="1"/>
    <col min="12032" max="12032" width="30.28515625" style="756" customWidth="1"/>
    <col min="12033" max="12033" width="16.7109375" style="756" customWidth="1"/>
    <col min="12034" max="12035" width="9.140625" style="756"/>
    <col min="12036" max="12036" width="13.28515625" style="756" customWidth="1"/>
    <col min="12037" max="12037" width="9.140625" style="756"/>
    <col min="12038" max="12038" width="8.5703125" style="756" customWidth="1"/>
    <col min="12039" max="12286" width="9.140625" style="756"/>
    <col min="12287" max="12287" width="24.5703125" style="756" customWidth="1"/>
    <col min="12288" max="12288" width="30.28515625" style="756" customWidth="1"/>
    <col min="12289" max="12289" width="16.7109375" style="756" customWidth="1"/>
    <col min="12290" max="12291" width="9.140625" style="756"/>
    <col min="12292" max="12292" width="13.28515625" style="756" customWidth="1"/>
    <col min="12293" max="12293" width="9.140625" style="756"/>
    <col min="12294" max="12294" width="8.5703125" style="756" customWidth="1"/>
    <col min="12295" max="12542" width="9.140625" style="756"/>
    <col min="12543" max="12543" width="24.5703125" style="756" customWidth="1"/>
    <col min="12544" max="12544" width="30.28515625" style="756" customWidth="1"/>
    <col min="12545" max="12545" width="16.7109375" style="756" customWidth="1"/>
    <col min="12546" max="12547" width="9.140625" style="756"/>
    <col min="12548" max="12548" width="13.28515625" style="756" customWidth="1"/>
    <col min="12549" max="12549" width="9.140625" style="756"/>
    <col min="12550" max="12550" width="8.5703125" style="756" customWidth="1"/>
    <col min="12551" max="12798" width="9.140625" style="756"/>
    <col min="12799" max="12799" width="24.5703125" style="756" customWidth="1"/>
    <col min="12800" max="12800" width="30.28515625" style="756" customWidth="1"/>
    <col min="12801" max="12801" width="16.7109375" style="756" customWidth="1"/>
    <col min="12802" max="12803" width="9.140625" style="756"/>
    <col min="12804" max="12804" width="13.28515625" style="756" customWidth="1"/>
    <col min="12805" max="12805" width="9.140625" style="756"/>
    <col min="12806" max="12806" width="8.5703125" style="756" customWidth="1"/>
    <col min="12807" max="13054" width="9.140625" style="756"/>
    <col min="13055" max="13055" width="24.5703125" style="756" customWidth="1"/>
    <col min="13056" max="13056" width="30.28515625" style="756" customWidth="1"/>
    <col min="13057" max="13057" width="16.7109375" style="756" customWidth="1"/>
    <col min="13058" max="13059" width="9.140625" style="756"/>
    <col min="13060" max="13060" width="13.28515625" style="756" customWidth="1"/>
    <col min="13061" max="13061" width="9.140625" style="756"/>
    <col min="13062" max="13062" width="8.5703125" style="756" customWidth="1"/>
    <col min="13063" max="13310" width="9.140625" style="756"/>
    <col min="13311" max="13311" width="24.5703125" style="756" customWidth="1"/>
    <col min="13312" max="13312" width="30.28515625" style="756" customWidth="1"/>
    <col min="13313" max="13313" width="16.7109375" style="756" customWidth="1"/>
    <col min="13314" max="13315" width="9.140625" style="756"/>
    <col min="13316" max="13316" width="13.28515625" style="756" customWidth="1"/>
    <col min="13317" max="13317" width="9.140625" style="756"/>
    <col min="13318" max="13318" width="8.5703125" style="756" customWidth="1"/>
    <col min="13319" max="13566" width="9.140625" style="756"/>
    <col min="13567" max="13567" width="24.5703125" style="756" customWidth="1"/>
    <col min="13568" max="13568" width="30.28515625" style="756" customWidth="1"/>
    <col min="13569" max="13569" width="16.7109375" style="756" customWidth="1"/>
    <col min="13570" max="13571" width="9.140625" style="756"/>
    <col min="13572" max="13572" width="13.28515625" style="756" customWidth="1"/>
    <col min="13573" max="13573" width="9.140625" style="756"/>
    <col min="13574" max="13574" width="8.5703125" style="756" customWidth="1"/>
    <col min="13575" max="13822" width="9.140625" style="756"/>
    <col min="13823" max="13823" width="24.5703125" style="756" customWidth="1"/>
    <col min="13824" max="13824" width="30.28515625" style="756" customWidth="1"/>
    <col min="13825" max="13825" width="16.7109375" style="756" customWidth="1"/>
    <col min="13826" max="13827" width="9.140625" style="756"/>
    <col min="13828" max="13828" width="13.28515625" style="756" customWidth="1"/>
    <col min="13829" max="13829" width="9.140625" style="756"/>
    <col min="13830" max="13830" width="8.5703125" style="756" customWidth="1"/>
    <col min="13831" max="14078" width="9.140625" style="756"/>
    <col min="14079" max="14079" width="24.5703125" style="756" customWidth="1"/>
    <col min="14080" max="14080" width="30.28515625" style="756" customWidth="1"/>
    <col min="14081" max="14081" width="16.7109375" style="756" customWidth="1"/>
    <col min="14082" max="14083" width="9.140625" style="756"/>
    <col min="14084" max="14084" width="13.28515625" style="756" customWidth="1"/>
    <col min="14085" max="14085" width="9.140625" style="756"/>
    <col min="14086" max="14086" width="8.5703125" style="756" customWidth="1"/>
    <col min="14087" max="14334" width="9.140625" style="756"/>
    <col min="14335" max="14335" width="24.5703125" style="756" customWidth="1"/>
    <col min="14336" max="14336" width="30.28515625" style="756" customWidth="1"/>
    <col min="14337" max="14337" width="16.7109375" style="756" customWidth="1"/>
    <col min="14338" max="14339" width="9.140625" style="756"/>
    <col min="14340" max="14340" width="13.28515625" style="756" customWidth="1"/>
    <col min="14341" max="14341" width="9.140625" style="756"/>
    <col min="14342" max="14342" width="8.5703125" style="756" customWidth="1"/>
    <col min="14343" max="14590" width="9.140625" style="756"/>
    <col min="14591" max="14591" width="24.5703125" style="756" customWidth="1"/>
    <col min="14592" max="14592" width="30.28515625" style="756" customWidth="1"/>
    <col min="14593" max="14593" width="16.7109375" style="756" customWidth="1"/>
    <col min="14594" max="14595" width="9.140625" style="756"/>
    <col min="14596" max="14596" width="13.28515625" style="756" customWidth="1"/>
    <col min="14597" max="14597" width="9.140625" style="756"/>
    <col min="14598" max="14598" width="8.5703125" style="756" customWidth="1"/>
    <col min="14599" max="14846" width="9.140625" style="756"/>
    <col min="14847" max="14847" width="24.5703125" style="756" customWidth="1"/>
    <col min="14848" max="14848" width="30.28515625" style="756" customWidth="1"/>
    <col min="14849" max="14849" width="16.7109375" style="756" customWidth="1"/>
    <col min="14850" max="14851" width="9.140625" style="756"/>
    <col min="14852" max="14852" width="13.28515625" style="756" customWidth="1"/>
    <col min="14853" max="14853" width="9.140625" style="756"/>
    <col min="14854" max="14854" width="8.5703125" style="756" customWidth="1"/>
    <col min="14855" max="15102" width="9.140625" style="756"/>
    <col min="15103" max="15103" width="24.5703125" style="756" customWidth="1"/>
    <col min="15104" max="15104" width="30.28515625" style="756" customWidth="1"/>
    <col min="15105" max="15105" width="16.7109375" style="756" customWidth="1"/>
    <col min="15106" max="15107" width="9.140625" style="756"/>
    <col min="15108" max="15108" width="13.28515625" style="756" customWidth="1"/>
    <col min="15109" max="15109" width="9.140625" style="756"/>
    <col min="15110" max="15110" width="8.5703125" style="756" customWidth="1"/>
    <col min="15111" max="15358" width="9.140625" style="756"/>
    <col min="15359" max="15359" width="24.5703125" style="756" customWidth="1"/>
    <col min="15360" max="15360" width="30.28515625" style="756" customWidth="1"/>
    <col min="15361" max="15361" width="16.7109375" style="756" customWidth="1"/>
    <col min="15362" max="15363" width="9.140625" style="756"/>
    <col min="15364" max="15364" width="13.28515625" style="756" customWidth="1"/>
    <col min="15365" max="15365" width="9.140625" style="756"/>
    <col min="15366" max="15366" width="8.5703125" style="756" customWidth="1"/>
    <col min="15367" max="15614" width="9.140625" style="756"/>
    <col min="15615" max="15615" width="24.5703125" style="756" customWidth="1"/>
    <col min="15616" max="15616" width="30.28515625" style="756" customWidth="1"/>
    <col min="15617" max="15617" width="16.7109375" style="756" customWidth="1"/>
    <col min="15618" max="15619" width="9.140625" style="756"/>
    <col min="15620" max="15620" width="13.28515625" style="756" customWidth="1"/>
    <col min="15621" max="15621" width="9.140625" style="756"/>
    <col min="15622" max="15622" width="8.5703125" style="756" customWidth="1"/>
    <col min="15623" max="15870" width="9.140625" style="756"/>
    <col min="15871" max="15871" width="24.5703125" style="756" customWidth="1"/>
    <col min="15872" max="15872" width="30.28515625" style="756" customWidth="1"/>
    <col min="15873" max="15873" width="16.7109375" style="756" customWidth="1"/>
    <col min="15874" max="15875" width="9.140625" style="756"/>
    <col min="15876" max="15876" width="13.28515625" style="756" customWidth="1"/>
    <col min="15877" max="15877" width="9.140625" style="756"/>
    <col min="15878" max="15878" width="8.5703125" style="756" customWidth="1"/>
    <col min="15879" max="16126" width="9.140625" style="756"/>
    <col min="16127" max="16127" width="24.5703125" style="756" customWidth="1"/>
    <col min="16128" max="16128" width="30.28515625" style="756" customWidth="1"/>
    <col min="16129" max="16129" width="16.7109375" style="756" customWidth="1"/>
    <col min="16130" max="16131" width="9.140625" style="756"/>
    <col min="16132" max="16132" width="13.28515625" style="756" customWidth="1"/>
    <col min="16133" max="16133" width="9.140625" style="756"/>
    <col min="16134" max="16134" width="8.5703125" style="756" customWidth="1"/>
    <col min="16135" max="16384" width="9.140625" style="756"/>
  </cols>
  <sheetData>
    <row r="1" spans="1:15" ht="27" customHeight="1">
      <c r="A1" s="1337" t="s">
        <v>1745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</row>
    <row r="2" spans="1:15" ht="13.5" thickBot="1"/>
    <row r="3" spans="1:15" ht="20.25" customHeight="1" thickBot="1">
      <c r="A3" s="1373" t="s">
        <v>0</v>
      </c>
      <c r="B3" s="1373" t="s">
        <v>1</v>
      </c>
      <c r="C3" s="1373" t="s">
        <v>822</v>
      </c>
      <c r="D3" s="1375" t="s">
        <v>199</v>
      </c>
      <c r="E3" s="1376"/>
      <c r="F3" s="1376"/>
      <c r="G3" s="1377"/>
      <c r="H3" s="1376" t="s">
        <v>852</v>
      </c>
      <c r="I3" s="1376"/>
      <c r="J3" s="1376"/>
      <c r="K3" s="1376"/>
      <c r="L3" s="1377"/>
    </row>
    <row r="4" spans="1:15" ht="12.75" customHeight="1">
      <c r="A4" s="1374"/>
      <c r="B4" s="1374"/>
      <c r="C4" s="1374"/>
      <c r="D4" s="1373" t="s">
        <v>201</v>
      </c>
      <c r="E4" s="1373" t="s">
        <v>823</v>
      </c>
      <c r="F4" s="1378" t="s">
        <v>204</v>
      </c>
      <c r="G4" s="1373" t="s">
        <v>205</v>
      </c>
      <c r="H4" s="758">
        <v>2016</v>
      </c>
      <c r="I4" s="1365" t="s">
        <v>850</v>
      </c>
      <c r="J4" s="1365" t="s">
        <v>851</v>
      </c>
      <c r="K4" s="1365" t="s">
        <v>848</v>
      </c>
      <c r="L4" s="1365" t="s">
        <v>849</v>
      </c>
    </row>
    <row r="5" spans="1:15" ht="12.75" customHeight="1">
      <c r="A5" s="1374"/>
      <c r="B5" s="1374"/>
      <c r="C5" s="1374"/>
      <c r="D5" s="1374"/>
      <c r="E5" s="1374"/>
      <c r="F5" s="1379"/>
      <c r="G5" s="1374"/>
      <c r="H5" s="758" t="s">
        <v>156</v>
      </c>
      <c r="I5" s="1366"/>
      <c r="J5" s="1366"/>
      <c r="K5" s="1366"/>
      <c r="L5" s="1366"/>
    </row>
    <row r="6" spans="1:15" ht="13.5" customHeight="1" thickBot="1">
      <c r="A6" s="1374"/>
      <c r="B6" s="1374"/>
      <c r="C6" s="1374"/>
      <c r="D6" s="1374"/>
      <c r="E6" s="1374"/>
      <c r="F6" s="1379"/>
      <c r="G6" s="1374"/>
      <c r="H6" s="758" t="s">
        <v>847</v>
      </c>
      <c r="I6" s="1366"/>
      <c r="J6" s="1366"/>
      <c r="K6" s="1366"/>
      <c r="L6" s="1366"/>
    </row>
    <row r="7" spans="1:15" ht="13.5" thickBot="1">
      <c r="A7" s="759">
        <v>1</v>
      </c>
      <c r="B7" s="760">
        <v>2</v>
      </c>
      <c r="C7" s="760">
        <v>3</v>
      </c>
      <c r="D7" s="760">
        <v>4</v>
      </c>
      <c r="E7" s="760">
        <v>5</v>
      </c>
      <c r="F7" s="825">
        <v>6</v>
      </c>
      <c r="G7" s="760">
        <v>7</v>
      </c>
      <c r="H7" s="760">
        <v>8</v>
      </c>
      <c r="I7" s="760">
        <v>9</v>
      </c>
      <c r="J7" s="760">
        <v>10</v>
      </c>
      <c r="K7" s="760">
        <v>11</v>
      </c>
      <c r="L7" s="761">
        <v>12</v>
      </c>
    </row>
    <row r="8" spans="1:15" ht="13.5" thickBot="1">
      <c r="A8" s="1367" t="s">
        <v>16</v>
      </c>
      <c r="B8" s="1370" t="s">
        <v>17</v>
      </c>
      <c r="C8" s="965" t="s">
        <v>207</v>
      </c>
      <c r="D8" s="883" t="s">
        <v>144</v>
      </c>
      <c r="E8" s="883" t="s">
        <v>144</v>
      </c>
      <c r="F8" s="966" t="s">
        <v>144</v>
      </c>
      <c r="G8" s="883" t="s">
        <v>144</v>
      </c>
      <c r="H8" s="973">
        <f>H11</f>
        <v>570854.80000000005</v>
      </c>
      <c r="I8" s="974">
        <f>I11</f>
        <v>366391.42000000004</v>
      </c>
      <c r="J8" s="974">
        <f>J11</f>
        <v>366391.42000000004</v>
      </c>
      <c r="K8" s="974">
        <f>J8/H8*100</f>
        <v>64.182944594667518</v>
      </c>
      <c r="L8" s="975">
        <f>J8/I8*100</f>
        <v>100</v>
      </c>
    </row>
    <row r="9" spans="1:15" ht="71.25" customHeight="1">
      <c r="A9" s="1368"/>
      <c r="B9" s="1371"/>
      <c r="C9" s="1114" t="s">
        <v>208</v>
      </c>
      <c r="D9" s="1189">
        <v>873</v>
      </c>
      <c r="E9" s="1189" t="s">
        <v>144</v>
      </c>
      <c r="F9" s="827" t="s">
        <v>144</v>
      </c>
      <c r="G9" s="1189" t="s">
        <v>144</v>
      </c>
      <c r="H9" s="867">
        <f>H11</f>
        <v>570854.80000000005</v>
      </c>
      <c r="I9" s="953">
        <f>I11</f>
        <v>366391.42000000004</v>
      </c>
      <c r="J9" s="954">
        <f>J11</f>
        <v>366391.42000000004</v>
      </c>
      <c r="K9" s="953">
        <f t="shared" ref="K9:K11" si="0">J9/H9*100</f>
        <v>64.182944594667518</v>
      </c>
      <c r="L9" s="976">
        <f t="shared" ref="L9:L11" si="1">J9/I9*100</f>
        <v>100</v>
      </c>
    </row>
    <row r="10" spans="1:15" ht="83.25" customHeight="1">
      <c r="A10" s="1368"/>
      <c r="B10" s="1371"/>
      <c r="C10" s="1115" t="s">
        <v>824</v>
      </c>
      <c r="D10" s="765">
        <v>873</v>
      </c>
      <c r="E10" s="765" t="s">
        <v>144</v>
      </c>
      <c r="F10" s="826" t="s">
        <v>144</v>
      </c>
      <c r="G10" s="765" t="s">
        <v>144</v>
      </c>
      <c r="H10" s="766">
        <f>H11</f>
        <v>570854.80000000005</v>
      </c>
      <c r="I10" s="955">
        <f>I11</f>
        <v>366391.42000000004</v>
      </c>
      <c r="J10" s="955">
        <f>J11</f>
        <v>366391.42000000004</v>
      </c>
      <c r="K10" s="955">
        <f t="shared" si="0"/>
        <v>64.182944594667518</v>
      </c>
      <c r="L10" s="977">
        <f t="shared" si="1"/>
        <v>100</v>
      </c>
      <c r="O10" s="979"/>
    </row>
    <row r="11" spans="1:15" ht="88.5" customHeight="1" thickBot="1">
      <c r="A11" s="1369"/>
      <c r="B11" s="1372"/>
      <c r="C11" s="1116" t="s">
        <v>825</v>
      </c>
      <c r="D11" s="1190">
        <v>873</v>
      </c>
      <c r="E11" s="1190" t="s">
        <v>144</v>
      </c>
      <c r="F11" s="882" t="s">
        <v>144</v>
      </c>
      <c r="G11" s="1190" t="s">
        <v>144</v>
      </c>
      <c r="H11" s="962">
        <f>H12+H66+H73+H98+H103</f>
        <v>570854.80000000005</v>
      </c>
      <c r="I11" s="963">
        <f>I12+I66+I73+I98+I103</f>
        <v>366391.42000000004</v>
      </c>
      <c r="J11" s="964">
        <f>J12+J66+J73+J98+J103</f>
        <v>366391.42000000004</v>
      </c>
      <c r="K11" s="963">
        <f t="shared" si="0"/>
        <v>64.182944594667518</v>
      </c>
      <c r="L11" s="978">
        <f t="shared" si="1"/>
        <v>100</v>
      </c>
    </row>
    <row r="12" spans="1:15" ht="22.5" customHeight="1" thickBot="1">
      <c r="A12" s="1390" t="s">
        <v>23</v>
      </c>
      <c r="B12" s="1392" t="s">
        <v>826</v>
      </c>
      <c r="C12" s="956" t="s">
        <v>827</v>
      </c>
      <c r="D12" s="957">
        <v>873</v>
      </c>
      <c r="E12" s="957" t="s">
        <v>144</v>
      </c>
      <c r="F12" s="958" t="s">
        <v>144</v>
      </c>
      <c r="G12" s="957" t="s">
        <v>144</v>
      </c>
      <c r="H12" s="959">
        <f>H13</f>
        <v>307703</v>
      </c>
      <c r="I12" s="959">
        <f t="shared" ref="I12:J12" si="2">I13</f>
        <v>176989.58000000002</v>
      </c>
      <c r="J12" s="959">
        <f t="shared" si="2"/>
        <v>176989.58000000002</v>
      </c>
      <c r="K12" s="951">
        <f>K13</f>
        <v>57.519614693389407</v>
      </c>
      <c r="L12" s="960">
        <f>L13</f>
        <v>100</v>
      </c>
    </row>
    <row r="13" spans="1:15" ht="110.25" customHeight="1" thickBot="1">
      <c r="A13" s="1391"/>
      <c r="B13" s="1393"/>
      <c r="C13" s="888" t="s">
        <v>828</v>
      </c>
      <c r="D13" s="889">
        <v>873</v>
      </c>
      <c r="E13" s="1188" t="s">
        <v>144</v>
      </c>
      <c r="F13" s="783" t="s">
        <v>144</v>
      </c>
      <c r="G13" s="1188" t="s">
        <v>144</v>
      </c>
      <c r="H13" s="889">
        <f>SUM(H14:H65)</f>
        <v>307703</v>
      </c>
      <c r="I13" s="889">
        <f t="shared" ref="I13:J13" si="3">SUM(I14:I65)</f>
        <v>176989.58000000002</v>
      </c>
      <c r="J13" s="889">
        <f t="shared" si="3"/>
        <v>176989.58000000002</v>
      </c>
      <c r="K13" s="865">
        <f>J13/H13*100</f>
        <v>57.519614693389407</v>
      </c>
      <c r="L13" s="866">
        <f>J13/I13*100</f>
        <v>100</v>
      </c>
    </row>
    <row r="14" spans="1:15" ht="28.5" customHeight="1">
      <c r="A14" s="1380" t="s">
        <v>26</v>
      </c>
      <c r="B14" s="1382" t="s">
        <v>829</v>
      </c>
      <c r="C14" s="1384" t="s">
        <v>147</v>
      </c>
      <c r="D14" s="772">
        <v>873</v>
      </c>
      <c r="E14" s="1191">
        <v>1003</v>
      </c>
      <c r="F14" s="828" t="s">
        <v>777</v>
      </c>
      <c r="G14" s="774">
        <v>300</v>
      </c>
      <c r="H14" s="1191">
        <v>8068.9</v>
      </c>
      <c r="I14" s="868">
        <f t="shared" ref="I14:I41" si="4">J14</f>
        <v>7836.34</v>
      </c>
      <c r="J14" s="868">
        <v>7836.34</v>
      </c>
      <c r="K14" s="861">
        <f t="shared" ref="K14:K81" si="5">J14/H14*100</f>
        <v>97.117822751552268</v>
      </c>
      <c r="L14" s="862">
        <f t="shared" ref="L14:L59" si="6">J14/I14*100</f>
        <v>100</v>
      </c>
    </row>
    <row r="15" spans="1:15" ht="23.25" customHeight="1" thickBot="1">
      <c r="A15" s="1381"/>
      <c r="B15" s="1383"/>
      <c r="C15" s="1385"/>
      <c r="D15" s="776">
        <v>873</v>
      </c>
      <c r="E15" s="1192">
        <v>1003</v>
      </c>
      <c r="F15" s="829" t="s">
        <v>777</v>
      </c>
      <c r="G15" s="778">
        <v>200</v>
      </c>
      <c r="H15" s="1192">
        <v>66.099999999999994</v>
      </c>
      <c r="I15" s="869">
        <f t="shared" si="4"/>
        <v>62.94</v>
      </c>
      <c r="J15" s="869">
        <v>62.94</v>
      </c>
      <c r="K15" s="863">
        <f t="shared" si="5"/>
        <v>95.219364599092287</v>
      </c>
      <c r="L15" s="864">
        <f t="shared" si="6"/>
        <v>100</v>
      </c>
    </row>
    <row r="16" spans="1:15" ht="23.25" customHeight="1">
      <c r="A16" s="1386" t="s">
        <v>28</v>
      </c>
      <c r="B16" s="1394" t="s">
        <v>29</v>
      </c>
      <c r="C16" s="1384" t="s">
        <v>147</v>
      </c>
      <c r="D16" s="779">
        <v>873</v>
      </c>
      <c r="E16" s="1188">
        <v>1003</v>
      </c>
      <c r="F16" s="830" t="s">
        <v>790</v>
      </c>
      <c r="G16" s="780">
        <v>300</v>
      </c>
      <c r="H16" s="1188">
        <v>173226</v>
      </c>
      <c r="I16" s="870">
        <f t="shared" si="4"/>
        <v>84263.75</v>
      </c>
      <c r="J16" s="870">
        <v>84263.75</v>
      </c>
      <c r="K16" s="861">
        <f t="shared" si="5"/>
        <v>48.643823675429786</v>
      </c>
      <c r="L16" s="862">
        <f t="shared" si="6"/>
        <v>100</v>
      </c>
    </row>
    <row r="17" spans="1:14" ht="20.25" customHeight="1" thickBot="1">
      <c r="A17" s="1387"/>
      <c r="B17" s="1395"/>
      <c r="C17" s="1385"/>
      <c r="D17" s="776">
        <v>873</v>
      </c>
      <c r="E17" s="1192">
        <v>1003</v>
      </c>
      <c r="F17" s="831" t="s">
        <v>853</v>
      </c>
      <c r="G17" s="778">
        <v>200</v>
      </c>
      <c r="H17" s="1192">
        <v>2336</v>
      </c>
      <c r="I17" s="869">
        <f t="shared" si="4"/>
        <v>962.55</v>
      </c>
      <c r="J17" s="869">
        <v>962.55</v>
      </c>
      <c r="K17" s="863">
        <f t="shared" si="5"/>
        <v>41.205051369863014</v>
      </c>
      <c r="L17" s="864">
        <f t="shared" si="6"/>
        <v>100</v>
      </c>
    </row>
    <row r="18" spans="1:14" ht="20.25" customHeight="1">
      <c r="A18" s="1380" t="s">
        <v>33</v>
      </c>
      <c r="B18" s="1382" t="s">
        <v>34</v>
      </c>
      <c r="C18" s="1384" t="s">
        <v>147</v>
      </c>
      <c r="D18" s="772">
        <v>873</v>
      </c>
      <c r="E18" s="1191">
        <v>1003</v>
      </c>
      <c r="F18" s="832" t="s">
        <v>778</v>
      </c>
      <c r="G18" s="774">
        <v>300</v>
      </c>
      <c r="H18" s="1191">
        <v>21</v>
      </c>
      <c r="I18" s="868">
        <f t="shared" si="4"/>
        <v>14.97</v>
      </c>
      <c r="J18" s="868">
        <v>14.97</v>
      </c>
      <c r="K18" s="861">
        <f t="shared" si="5"/>
        <v>71.285714285714292</v>
      </c>
      <c r="L18" s="862">
        <f t="shared" si="6"/>
        <v>100</v>
      </c>
    </row>
    <row r="19" spans="1:14" ht="41.25" customHeight="1" thickBot="1">
      <c r="A19" s="1381"/>
      <c r="B19" s="1383"/>
      <c r="C19" s="1385"/>
      <c r="D19" s="776">
        <v>873</v>
      </c>
      <c r="E19" s="1192">
        <v>1003</v>
      </c>
      <c r="F19" s="831" t="s">
        <v>778</v>
      </c>
      <c r="G19" s="778">
        <v>200</v>
      </c>
      <c r="H19" s="1192">
        <v>1</v>
      </c>
      <c r="I19" s="869">
        <f t="shared" si="4"/>
        <v>0.12</v>
      </c>
      <c r="J19" s="869">
        <v>0.12</v>
      </c>
      <c r="K19" s="863">
        <f t="shared" si="5"/>
        <v>12</v>
      </c>
      <c r="L19" s="864">
        <f t="shared" si="6"/>
        <v>100</v>
      </c>
    </row>
    <row r="20" spans="1:14" ht="12.75" customHeight="1">
      <c r="A20" s="1386" t="s">
        <v>35</v>
      </c>
      <c r="B20" s="1388" t="s">
        <v>36</v>
      </c>
      <c r="C20" s="1384" t="s">
        <v>147</v>
      </c>
      <c r="D20" s="779">
        <v>873</v>
      </c>
      <c r="E20" s="1188">
        <v>1003</v>
      </c>
      <c r="F20" s="830" t="s">
        <v>791</v>
      </c>
      <c r="G20" s="780">
        <v>300</v>
      </c>
      <c r="H20" s="1188">
        <v>3734.1</v>
      </c>
      <c r="I20" s="870">
        <f t="shared" si="4"/>
        <v>2311.86</v>
      </c>
      <c r="J20" s="870">
        <v>2311.86</v>
      </c>
      <c r="K20" s="861">
        <f t="shared" si="5"/>
        <v>61.912107335100828</v>
      </c>
      <c r="L20" s="862">
        <f t="shared" si="6"/>
        <v>100</v>
      </c>
    </row>
    <row r="21" spans="1:14" ht="27.75" customHeight="1" thickBot="1">
      <c r="A21" s="1387"/>
      <c r="B21" s="1389"/>
      <c r="C21" s="1385"/>
      <c r="D21" s="776">
        <v>873</v>
      </c>
      <c r="E21" s="1192">
        <v>1003</v>
      </c>
      <c r="F21" s="831" t="s">
        <v>791</v>
      </c>
      <c r="G21" s="778">
        <v>200</v>
      </c>
      <c r="H21" s="1192">
        <v>47.9</v>
      </c>
      <c r="I21" s="869">
        <f t="shared" si="4"/>
        <v>20.84</v>
      </c>
      <c r="J21" s="869">
        <v>20.84</v>
      </c>
      <c r="K21" s="863">
        <f t="shared" si="5"/>
        <v>43.507306889352819</v>
      </c>
      <c r="L21" s="864">
        <f t="shared" si="6"/>
        <v>100</v>
      </c>
    </row>
    <row r="22" spans="1:14" ht="17.25" customHeight="1">
      <c r="A22" s="1380" t="s">
        <v>37</v>
      </c>
      <c r="B22" s="1382" t="s">
        <v>38</v>
      </c>
      <c r="C22" s="1384" t="s">
        <v>147</v>
      </c>
      <c r="D22" s="772">
        <v>873</v>
      </c>
      <c r="E22" s="1191">
        <v>1003</v>
      </c>
      <c r="F22" s="832" t="s">
        <v>796</v>
      </c>
      <c r="G22" s="774">
        <v>300</v>
      </c>
      <c r="H22" s="1191">
        <v>63.24</v>
      </c>
      <c r="I22" s="1147">
        <f t="shared" si="4"/>
        <v>40.6</v>
      </c>
      <c r="J22" s="1147">
        <v>40.6</v>
      </c>
      <c r="K22" s="861">
        <f t="shared" si="5"/>
        <v>64.199873497786214</v>
      </c>
      <c r="L22" s="862">
        <f t="shared" si="6"/>
        <v>100</v>
      </c>
    </row>
    <row r="23" spans="1:14" ht="21.75" customHeight="1" thickBot="1">
      <c r="A23" s="1381"/>
      <c r="B23" s="1383"/>
      <c r="C23" s="1385"/>
      <c r="D23" s="776">
        <v>873</v>
      </c>
      <c r="E23" s="1192">
        <v>1003</v>
      </c>
      <c r="F23" s="831" t="s">
        <v>796</v>
      </c>
      <c r="G23" s="778">
        <v>200</v>
      </c>
      <c r="H23" s="1192">
        <v>7.76</v>
      </c>
      <c r="I23" s="1148">
        <f t="shared" si="4"/>
        <v>0.61</v>
      </c>
      <c r="J23" s="1148">
        <v>0.61</v>
      </c>
      <c r="K23" s="863">
        <f t="shared" si="5"/>
        <v>7.8608247422680408</v>
      </c>
      <c r="L23" s="864">
        <f t="shared" si="6"/>
        <v>100</v>
      </c>
    </row>
    <row r="24" spans="1:14" ht="29.25" customHeight="1">
      <c r="A24" s="1380" t="s">
        <v>39</v>
      </c>
      <c r="B24" s="1382" t="s">
        <v>40</v>
      </c>
      <c r="C24" s="1384" t="s">
        <v>147</v>
      </c>
      <c r="D24" s="772">
        <v>873</v>
      </c>
      <c r="E24" s="1191">
        <v>1003</v>
      </c>
      <c r="F24" s="832" t="s">
        <v>854</v>
      </c>
      <c r="G24" s="774">
        <v>300</v>
      </c>
      <c r="H24" s="1191">
        <v>139.82</v>
      </c>
      <c r="I24" s="868">
        <f t="shared" si="4"/>
        <v>104.4</v>
      </c>
      <c r="J24" s="868">
        <v>104.4</v>
      </c>
      <c r="K24" s="861">
        <f t="shared" si="5"/>
        <v>74.667429552281519</v>
      </c>
      <c r="L24" s="862">
        <f t="shared" si="6"/>
        <v>100</v>
      </c>
    </row>
    <row r="25" spans="1:14" ht="42.75" customHeight="1" thickBot="1">
      <c r="A25" s="1381"/>
      <c r="B25" s="1383"/>
      <c r="C25" s="1385"/>
      <c r="D25" s="776">
        <v>873</v>
      </c>
      <c r="E25" s="1192">
        <v>1003</v>
      </c>
      <c r="F25" s="831" t="s">
        <v>854</v>
      </c>
      <c r="G25" s="778">
        <v>200</v>
      </c>
      <c r="H25" s="1192">
        <v>2.1800000000000002</v>
      </c>
      <c r="I25" s="869">
        <f t="shared" si="4"/>
        <v>1.1499999999999999</v>
      </c>
      <c r="J25" s="869">
        <v>1.1499999999999999</v>
      </c>
      <c r="K25" s="863">
        <f t="shared" si="5"/>
        <v>52.752293577981646</v>
      </c>
      <c r="L25" s="864">
        <f t="shared" si="6"/>
        <v>100</v>
      </c>
    </row>
    <row r="26" spans="1:14" ht="20.25" customHeight="1">
      <c r="A26" s="1380" t="s">
        <v>41</v>
      </c>
      <c r="B26" s="1384" t="s">
        <v>42</v>
      </c>
      <c r="C26" s="1384" t="s">
        <v>147</v>
      </c>
      <c r="D26" s="772">
        <v>873</v>
      </c>
      <c r="E26" s="1191">
        <v>1003</v>
      </c>
      <c r="F26" s="832" t="s">
        <v>779</v>
      </c>
      <c r="G26" s="774">
        <v>200</v>
      </c>
      <c r="H26" s="1191">
        <v>32.5</v>
      </c>
      <c r="I26" s="868">
        <f t="shared" si="4"/>
        <v>15.92</v>
      </c>
      <c r="J26" s="868">
        <v>15.92</v>
      </c>
      <c r="K26" s="861">
        <f t="shared" si="5"/>
        <v>48.984615384615381</v>
      </c>
      <c r="L26" s="862">
        <f t="shared" si="6"/>
        <v>100</v>
      </c>
    </row>
    <row r="27" spans="1:14" ht="19.5" customHeight="1" thickBot="1">
      <c r="A27" s="1381"/>
      <c r="B27" s="1385"/>
      <c r="C27" s="1385"/>
      <c r="D27" s="776">
        <v>873</v>
      </c>
      <c r="E27" s="1192">
        <v>1003</v>
      </c>
      <c r="F27" s="831" t="s">
        <v>779</v>
      </c>
      <c r="G27" s="778">
        <v>300</v>
      </c>
      <c r="H27" s="1192">
        <v>2467.5</v>
      </c>
      <c r="I27" s="869">
        <f t="shared" si="4"/>
        <v>1825.08</v>
      </c>
      <c r="J27" s="869">
        <v>1825.08</v>
      </c>
      <c r="K27" s="863">
        <f t="shared" si="5"/>
        <v>73.964741641337383</v>
      </c>
      <c r="L27" s="864">
        <f t="shared" si="6"/>
        <v>100</v>
      </c>
    </row>
    <row r="28" spans="1:14" ht="19.5" customHeight="1">
      <c r="A28" s="1380" t="s">
        <v>43</v>
      </c>
      <c r="B28" s="1384" t="s">
        <v>830</v>
      </c>
      <c r="C28" s="1384" t="s">
        <v>147</v>
      </c>
      <c r="D28" s="772">
        <v>873</v>
      </c>
      <c r="E28" s="1191">
        <v>1003</v>
      </c>
      <c r="F28" s="832" t="s">
        <v>798</v>
      </c>
      <c r="G28" s="774">
        <v>200</v>
      </c>
      <c r="H28" s="1191">
        <v>4</v>
      </c>
      <c r="I28" s="868">
        <f t="shared" si="4"/>
        <v>2.57</v>
      </c>
      <c r="J28" s="868">
        <v>2.57</v>
      </c>
      <c r="K28" s="861">
        <f t="shared" si="5"/>
        <v>64.25</v>
      </c>
      <c r="L28" s="862">
        <f t="shared" si="6"/>
        <v>100</v>
      </c>
    </row>
    <row r="29" spans="1:14" ht="15.75" customHeight="1" thickBot="1">
      <c r="A29" s="1381"/>
      <c r="B29" s="1385"/>
      <c r="C29" s="1385"/>
      <c r="D29" s="776">
        <v>873</v>
      </c>
      <c r="E29" s="1192">
        <v>1003</v>
      </c>
      <c r="F29" s="831" t="s">
        <v>798</v>
      </c>
      <c r="G29" s="778">
        <v>300</v>
      </c>
      <c r="H29" s="1192">
        <v>496</v>
      </c>
      <c r="I29" s="869">
        <f t="shared" si="4"/>
        <v>321.42</v>
      </c>
      <c r="J29" s="869">
        <v>321.42</v>
      </c>
      <c r="K29" s="863">
        <f t="shared" si="5"/>
        <v>64.802419354838719</v>
      </c>
      <c r="L29" s="864">
        <f t="shared" si="6"/>
        <v>100</v>
      </c>
    </row>
    <row r="30" spans="1:14" ht="15.75" customHeight="1">
      <c r="A30" s="1380" t="s">
        <v>45</v>
      </c>
      <c r="B30" s="1384" t="s">
        <v>46</v>
      </c>
      <c r="C30" s="1384" t="s">
        <v>147</v>
      </c>
      <c r="D30" s="772">
        <v>873</v>
      </c>
      <c r="E30" s="1191">
        <v>1003</v>
      </c>
      <c r="F30" s="832" t="s">
        <v>780</v>
      </c>
      <c r="G30" s="774">
        <v>200</v>
      </c>
      <c r="H30" s="1191">
        <v>2.89</v>
      </c>
      <c r="I30" s="868">
        <f t="shared" si="4"/>
        <v>1.31</v>
      </c>
      <c r="J30" s="868">
        <v>1.31</v>
      </c>
      <c r="K30" s="861">
        <f t="shared" si="5"/>
        <v>45.32871972318339</v>
      </c>
      <c r="L30" s="862">
        <f t="shared" si="6"/>
        <v>100</v>
      </c>
    </row>
    <row r="31" spans="1:14" ht="18.75" customHeight="1" thickBot="1">
      <c r="A31" s="1381"/>
      <c r="B31" s="1385"/>
      <c r="C31" s="1385"/>
      <c r="D31" s="776">
        <v>873</v>
      </c>
      <c r="E31" s="1192">
        <v>1003</v>
      </c>
      <c r="F31" s="831" t="s">
        <v>780</v>
      </c>
      <c r="G31" s="778">
        <v>300</v>
      </c>
      <c r="H31" s="1192">
        <v>358.11</v>
      </c>
      <c r="I31" s="869">
        <f t="shared" si="4"/>
        <v>163.25</v>
      </c>
      <c r="J31" s="869">
        <v>163.25</v>
      </c>
      <c r="K31" s="863">
        <f t="shared" si="5"/>
        <v>45.586551618217861</v>
      </c>
      <c r="L31" s="864">
        <f t="shared" si="6"/>
        <v>100</v>
      </c>
      <c r="N31" s="1066"/>
    </row>
    <row r="32" spans="1:14" ht="60.75" customHeight="1">
      <c r="A32" s="1386" t="s">
        <v>47</v>
      </c>
      <c r="B32" s="1388" t="s">
        <v>48</v>
      </c>
      <c r="C32" s="1396" t="s">
        <v>147</v>
      </c>
      <c r="D32" s="779">
        <v>873</v>
      </c>
      <c r="E32" s="1188">
        <v>1003</v>
      </c>
      <c r="F32" s="832" t="s">
        <v>781</v>
      </c>
      <c r="G32" s="774">
        <v>200</v>
      </c>
      <c r="H32" s="1191">
        <v>2.02</v>
      </c>
      <c r="I32" s="868">
        <f t="shared" si="4"/>
        <v>1.52</v>
      </c>
      <c r="J32" s="868">
        <v>1.52</v>
      </c>
      <c r="K32" s="861">
        <f t="shared" si="5"/>
        <v>75.247524752475243</v>
      </c>
      <c r="L32" s="862">
        <f t="shared" si="6"/>
        <v>100</v>
      </c>
    </row>
    <row r="33" spans="1:12" ht="69.75" customHeight="1" thickBot="1">
      <c r="A33" s="1387"/>
      <c r="B33" s="1389"/>
      <c r="C33" s="1397"/>
      <c r="D33" s="776">
        <v>873</v>
      </c>
      <c r="E33" s="1192">
        <v>1003</v>
      </c>
      <c r="F33" s="831" t="s">
        <v>781</v>
      </c>
      <c r="G33" s="778">
        <v>300</v>
      </c>
      <c r="H33" s="1192">
        <v>260.98</v>
      </c>
      <c r="I33" s="869">
        <f t="shared" si="4"/>
        <v>191.89</v>
      </c>
      <c r="J33" s="869">
        <v>191.89</v>
      </c>
      <c r="K33" s="863">
        <f t="shared" si="5"/>
        <v>73.526707027358412</v>
      </c>
      <c r="L33" s="864">
        <f t="shared" si="6"/>
        <v>100</v>
      </c>
    </row>
    <row r="34" spans="1:12" ht="24.75" customHeight="1">
      <c r="A34" s="1380" t="s">
        <v>49</v>
      </c>
      <c r="B34" s="1384" t="s">
        <v>50</v>
      </c>
      <c r="C34" s="1384" t="s">
        <v>147</v>
      </c>
      <c r="D34" s="772">
        <v>873</v>
      </c>
      <c r="E34" s="1191">
        <v>1003</v>
      </c>
      <c r="F34" s="832" t="s">
        <v>782</v>
      </c>
      <c r="G34" s="774">
        <v>200</v>
      </c>
      <c r="H34" s="1191">
        <v>1.06</v>
      </c>
      <c r="I34" s="868">
        <f t="shared" si="4"/>
        <v>0.39</v>
      </c>
      <c r="J34" s="868">
        <v>0.39</v>
      </c>
      <c r="K34" s="861">
        <f t="shared" si="5"/>
        <v>36.79245283018868</v>
      </c>
      <c r="L34" s="862">
        <f t="shared" si="6"/>
        <v>100</v>
      </c>
    </row>
    <row r="35" spans="1:12" ht="28.5" customHeight="1" thickBot="1">
      <c r="A35" s="1381"/>
      <c r="B35" s="1385"/>
      <c r="C35" s="1385"/>
      <c r="D35" s="776">
        <v>873</v>
      </c>
      <c r="E35" s="1192">
        <v>1003</v>
      </c>
      <c r="F35" s="831" t="s">
        <v>782</v>
      </c>
      <c r="G35" s="778">
        <v>300</v>
      </c>
      <c r="H35" s="1192">
        <v>69.94</v>
      </c>
      <c r="I35" s="869">
        <f t="shared" si="4"/>
        <v>26.1</v>
      </c>
      <c r="J35" s="869">
        <v>26.1</v>
      </c>
      <c r="K35" s="863">
        <f t="shared" si="5"/>
        <v>37.317700886474128</v>
      </c>
      <c r="L35" s="864">
        <f t="shared" si="6"/>
        <v>100</v>
      </c>
    </row>
    <row r="36" spans="1:12" ht="20.25" customHeight="1">
      <c r="A36" s="1380" t="s">
        <v>51</v>
      </c>
      <c r="B36" s="1384" t="s">
        <v>52</v>
      </c>
      <c r="C36" s="1384" t="s">
        <v>147</v>
      </c>
      <c r="D36" s="772">
        <v>873</v>
      </c>
      <c r="E36" s="1191">
        <v>1003</v>
      </c>
      <c r="F36" s="832" t="s">
        <v>783</v>
      </c>
      <c r="G36" s="774">
        <v>200</v>
      </c>
      <c r="H36" s="1191">
        <v>442.12</v>
      </c>
      <c r="I36" s="868">
        <f t="shared" si="4"/>
        <v>235.67</v>
      </c>
      <c r="J36" s="868">
        <v>235.67</v>
      </c>
      <c r="K36" s="861">
        <f t="shared" si="5"/>
        <v>53.304532706052655</v>
      </c>
      <c r="L36" s="862">
        <f t="shared" si="6"/>
        <v>100</v>
      </c>
    </row>
    <row r="37" spans="1:12" ht="20.25" customHeight="1" thickBot="1">
      <c r="A37" s="1381"/>
      <c r="B37" s="1385"/>
      <c r="C37" s="1385"/>
      <c r="D37" s="776">
        <v>873</v>
      </c>
      <c r="E37" s="1192">
        <v>1003</v>
      </c>
      <c r="F37" s="831" t="s">
        <v>783</v>
      </c>
      <c r="G37" s="778">
        <v>300</v>
      </c>
      <c r="H37" s="1192">
        <v>39109.879999999997</v>
      </c>
      <c r="I37" s="869">
        <f t="shared" si="4"/>
        <v>25475.599999999999</v>
      </c>
      <c r="J37" s="869">
        <v>25475.599999999999</v>
      </c>
      <c r="K37" s="863">
        <f t="shared" si="5"/>
        <v>65.138527655927348</v>
      </c>
      <c r="L37" s="864">
        <f t="shared" si="6"/>
        <v>100</v>
      </c>
    </row>
    <row r="38" spans="1:12" ht="25.5" customHeight="1">
      <c r="A38" s="1380" t="s">
        <v>53</v>
      </c>
      <c r="B38" s="1384" t="s">
        <v>54</v>
      </c>
      <c r="C38" s="1384" t="s">
        <v>147</v>
      </c>
      <c r="D38" s="772">
        <v>873</v>
      </c>
      <c r="E38" s="1191">
        <v>1003</v>
      </c>
      <c r="F38" s="832" t="s">
        <v>784</v>
      </c>
      <c r="G38" s="774">
        <v>200</v>
      </c>
      <c r="H38" s="1191">
        <v>0.35</v>
      </c>
      <c r="I38" s="868">
        <f t="shared" si="4"/>
        <v>0.24</v>
      </c>
      <c r="J38" s="868">
        <v>0.24</v>
      </c>
      <c r="K38" s="861">
        <f t="shared" si="5"/>
        <v>68.571428571428569</v>
      </c>
      <c r="L38" s="862">
        <f t="shared" si="6"/>
        <v>100</v>
      </c>
    </row>
    <row r="39" spans="1:12" ht="25.5" customHeight="1" thickBot="1">
      <c r="A39" s="1381"/>
      <c r="B39" s="1385"/>
      <c r="C39" s="1385"/>
      <c r="D39" s="776">
        <v>873</v>
      </c>
      <c r="E39" s="1192">
        <v>1003</v>
      </c>
      <c r="F39" s="831" t="s">
        <v>784</v>
      </c>
      <c r="G39" s="778">
        <v>300</v>
      </c>
      <c r="H39" s="1192">
        <v>22.65</v>
      </c>
      <c r="I39" s="869">
        <f t="shared" si="4"/>
        <v>16.14</v>
      </c>
      <c r="J39" s="869">
        <v>16.14</v>
      </c>
      <c r="K39" s="863">
        <f t="shared" si="5"/>
        <v>71.258278145695371</v>
      </c>
      <c r="L39" s="864">
        <f t="shared" si="6"/>
        <v>100</v>
      </c>
    </row>
    <row r="40" spans="1:12" ht="24" customHeight="1">
      <c r="A40" s="1380" t="s">
        <v>55</v>
      </c>
      <c r="B40" s="1384" t="s">
        <v>56</v>
      </c>
      <c r="C40" s="1384" t="s">
        <v>147</v>
      </c>
      <c r="D40" s="772">
        <v>873</v>
      </c>
      <c r="E40" s="1191">
        <v>1003</v>
      </c>
      <c r="F40" s="832" t="s">
        <v>785</v>
      </c>
      <c r="G40" s="774">
        <v>200</v>
      </c>
      <c r="H40" s="1191">
        <v>8.76</v>
      </c>
      <c r="I40" s="868">
        <f t="shared" si="4"/>
        <v>6.55</v>
      </c>
      <c r="J40" s="868">
        <v>6.55</v>
      </c>
      <c r="K40" s="861">
        <f t="shared" si="5"/>
        <v>74.771689497716892</v>
      </c>
      <c r="L40" s="862">
        <f t="shared" si="6"/>
        <v>100</v>
      </c>
    </row>
    <row r="41" spans="1:12" ht="13.5" customHeight="1" thickBot="1">
      <c r="A41" s="1381"/>
      <c r="B41" s="1385"/>
      <c r="C41" s="1385"/>
      <c r="D41" s="776">
        <v>873</v>
      </c>
      <c r="E41" s="1192">
        <v>1003</v>
      </c>
      <c r="F41" s="831" t="s">
        <v>785</v>
      </c>
      <c r="G41" s="778">
        <v>300</v>
      </c>
      <c r="H41" s="1192">
        <v>1144.24</v>
      </c>
      <c r="I41" s="869">
        <f t="shared" si="4"/>
        <v>745.45</v>
      </c>
      <c r="J41" s="869">
        <v>745.45</v>
      </c>
      <c r="K41" s="863">
        <f t="shared" si="5"/>
        <v>65.148045864503956</v>
      </c>
      <c r="L41" s="864">
        <f t="shared" si="6"/>
        <v>100</v>
      </c>
    </row>
    <row r="42" spans="1:12" ht="17.25" customHeight="1">
      <c r="A42" s="1380" t="s">
        <v>57</v>
      </c>
      <c r="B42" s="1384" t="s">
        <v>58</v>
      </c>
      <c r="C42" s="1384" t="s">
        <v>147</v>
      </c>
      <c r="D42" s="772">
        <v>873</v>
      </c>
      <c r="E42" s="1191">
        <v>1003</v>
      </c>
      <c r="F42" s="832" t="s">
        <v>786</v>
      </c>
      <c r="G42" s="774">
        <v>200</v>
      </c>
      <c r="H42" s="1191">
        <v>7.0000000000000007E-2</v>
      </c>
      <c r="I42" s="868">
        <v>0</v>
      </c>
      <c r="J42" s="868">
        <v>0</v>
      </c>
      <c r="K42" s="861">
        <v>0</v>
      </c>
      <c r="L42" s="862">
        <v>0</v>
      </c>
    </row>
    <row r="43" spans="1:12" ht="18" customHeight="1" thickBot="1">
      <c r="A43" s="1381"/>
      <c r="B43" s="1385"/>
      <c r="C43" s="1385"/>
      <c r="D43" s="776">
        <v>873</v>
      </c>
      <c r="E43" s="1192">
        <v>1003</v>
      </c>
      <c r="F43" s="831" t="s">
        <v>786</v>
      </c>
      <c r="G43" s="778">
        <v>300</v>
      </c>
      <c r="H43" s="1192">
        <v>8.93</v>
      </c>
      <c r="I43" s="869">
        <v>0</v>
      </c>
      <c r="J43" s="869">
        <v>0</v>
      </c>
      <c r="K43" s="863">
        <f t="shared" si="5"/>
        <v>0</v>
      </c>
      <c r="L43" s="864">
        <v>0</v>
      </c>
    </row>
    <row r="44" spans="1:12" ht="15" customHeight="1">
      <c r="A44" s="1380" t="s">
        <v>59</v>
      </c>
      <c r="B44" s="1384" t="s">
        <v>60</v>
      </c>
      <c r="C44" s="1384" t="s">
        <v>147</v>
      </c>
      <c r="D44" s="772">
        <v>873</v>
      </c>
      <c r="E44" s="1191">
        <v>1003</v>
      </c>
      <c r="F44" s="832" t="s">
        <v>787</v>
      </c>
      <c r="G44" s="774">
        <v>200</v>
      </c>
      <c r="H44" s="1191">
        <v>171</v>
      </c>
      <c r="I44" s="868">
        <f t="shared" ref="I44:I59" si="7">J44</f>
        <v>81.569999999999993</v>
      </c>
      <c r="J44" s="868">
        <v>81.569999999999993</v>
      </c>
      <c r="K44" s="861">
        <f t="shared" si="5"/>
        <v>47.701754385964904</v>
      </c>
      <c r="L44" s="862">
        <f t="shared" si="6"/>
        <v>100</v>
      </c>
    </row>
    <row r="45" spans="1:12" ht="20.25" customHeight="1" thickBot="1">
      <c r="A45" s="1381"/>
      <c r="B45" s="1385"/>
      <c r="C45" s="1385"/>
      <c r="D45" s="776">
        <v>873</v>
      </c>
      <c r="E45" s="1192">
        <v>1003</v>
      </c>
      <c r="F45" s="831" t="s">
        <v>787</v>
      </c>
      <c r="G45" s="778">
        <v>300</v>
      </c>
      <c r="H45" s="1192">
        <v>11219</v>
      </c>
      <c r="I45" s="869">
        <f t="shared" si="7"/>
        <v>7399.2</v>
      </c>
      <c r="J45" s="869">
        <v>7399.2</v>
      </c>
      <c r="K45" s="863">
        <f t="shared" si="5"/>
        <v>65.952402174881897</v>
      </c>
      <c r="L45" s="864">
        <f t="shared" si="6"/>
        <v>100</v>
      </c>
    </row>
    <row r="46" spans="1:12" ht="18" customHeight="1">
      <c r="A46" s="1380" t="s">
        <v>61</v>
      </c>
      <c r="B46" s="1384" t="s">
        <v>62</v>
      </c>
      <c r="C46" s="1384" t="s">
        <v>147</v>
      </c>
      <c r="D46" s="772">
        <v>873</v>
      </c>
      <c r="E46" s="1191">
        <v>1003</v>
      </c>
      <c r="F46" s="832" t="s">
        <v>792</v>
      </c>
      <c r="G46" s="774">
        <v>200</v>
      </c>
      <c r="H46" s="1191">
        <v>324.01</v>
      </c>
      <c r="I46" s="868">
        <f t="shared" si="7"/>
        <v>216.96</v>
      </c>
      <c r="J46" s="868">
        <v>216.96</v>
      </c>
      <c r="K46" s="861">
        <f t="shared" si="5"/>
        <v>66.960896268633689</v>
      </c>
      <c r="L46" s="862">
        <f t="shared" si="6"/>
        <v>100</v>
      </c>
    </row>
    <row r="47" spans="1:12" ht="29.25" customHeight="1" thickBot="1">
      <c r="A47" s="1381"/>
      <c r="B47" s="1385"/>
      <c r="C47" s="1385"/>
      <c r="D47" s="776">
        <v>873</v>
      </c>
      <c r="E47" s="1192">
        <v>1003</v>
      </c>
      <c r="F47" s="831" t="s">
        <v>792</v>
      </c>
      <c r="G47" s="778">
        <v>300</v>
      </c>
      <c r="H47" s="1192">
        <v>32132.99</v>
      </c>
      <c r="I47" s="869">
        <f t="shared" si="7"/>
        <v>22940.54</v>
      </c>
      <c r="J47" s="869">
        <v>22940.54</v>
      </c>
      <c r="K47" s="863">
        <f t="shared" si="5"/>
        <v>71.39248479522135</v>
      </c>
      <c r="L47" s="864">
        <f t="shared" si="6"/>
        <v>100</v>
      </c>
    </row>
    <row r="48" spans="1:12" ht="21.75" customHeight="1">
      <c r="A48" s="1380" t="s">
        <v>63</v>
      </c>
      <c r="B48" s="1384" t="s">
        <v>64</v>
      </c>
      <c r="C48" s="1384" t="s">
        <v>147</v>
      </c>
      <c r="D48" s="772">
        <v>873</v>
      </c>
      <c r="E48" s="1191">
        <v>1003</v>
      </c>
      <c r="F48" s="832" t="s">
        <v>793</v>
      </c>
      <c r="G48" s="774">
        <v>200</v>
      </c>
      <c r="H48" s="1191">
        <v>21.53</v>
      </c>
      <c r="I48" s="868">
        <f t="shared" si="7"/>
        <v>15.94</v>
      </c>
      <c r="J48" s="868">
        <v>15.94</v>
      </c>
      <c r="K48" s="861">
        <f t="shared" si="5"/>
        <v>74.036228518346491</v>
      </c>
      <c r="L48" s="862">
        <f t="shared" si="6"/>
        <v>100</v>
      </c>
    </row>
    <row r="49" spans="1:12" ht="51" customHeight="1" thickBot="1">
      <c r="A49" s="1381"/>
      <c r="B49" s="1385"/>
      <c r="C49" s="1385"/>
      <c r="D49" s="776">
        <v>873</v>
      </c>
      <c r="E49" s="1192">
        <v>1003</v>
      </c>
      <c r="F49" s="831" t="s">
        <v>793</v>
      </c>
      <c r="G49" s="778">
        <v>300</v>
      </c>
      <c r="H49" s="1192">
        <v>2198.4699999999998</v>
      </c>
      <c r="I49" s="869">
        <f t="shared" si="7"/>
        <v>1653.86</v>
      </c>
      <c r="J49" s="869">
        <v>1653.86</v>
      </c>
      <c r="K49" s="863">
        <f t="shared" si="5"/>
        <v>75.227772041465201</v>
      </c>
      <c r="L49" s="864">
        <f t="shared" si="6"/>
        <v>100</v>
      </c>
    </row>
    <row r="50" spans="1:12" ht="18.75" customHeight="1">
      <c r="A50" s="1380" t="s">
        <v>65</v>
      </c>
      <c r="B50" s="1384" t="s">
        <v>66</v>
      </c>
      <c r="C50" s="1384" t="s">
        <v>147</v>
      </c>
      <c r="D50" s="772">
        <v>873</v>
      </c>
      <c r="E50" s="1191">
        <v>1003</v>
      </c>
      <c r="F50" s="832" t="s">
        <v>794</v>
      </c>
      <c r="G50" s="774">
        <v>200</v>
      </c>
      <c r="H50" s="1191">
        <v>83.9</v>
      </c>
      <c r="I50" s="868">
        <f t="shared" si="7"/>
        <v>67.790000000000006</v>
      </c>
      <c r="J50" s="868">
        <v>67.790000000000006</v>
      </c>
      <c r="K50" s="861">
        <f t="shared" si="5"/>
        <v>80.798569725864127</v>
      </c>
      <c r="L50" s="862">
        <f t="shared" si="6"/>
        <v>100</v>
      </c>
    </row>
    <row r="51" spans="1:12" ht="30.75" customHeight="1" thickBot="1">
      <c r="A51" s="1381"/>
      <c r="B51" s="1385"/>
      <c r="C51" s="1385"/>
      <c r="D51" s="776">
        <v>873</v>
      </c>
      <c r="E51" s="1192">
        <v>1003</v>
      </c>
      <c r="F51" s="831" t="s">
        <v>794</v>
      </c>
      <c r="G51" s="778">
        <v>300</v>
      </c>
      <c r="H51" s="1192">
        <v>11246.1</v>
      </c>
      <c r="I51" s="869">
        <f t="shared" si="7"/>
        <v>7727.51</v>
      </c>
      <c r="J51" s="869">
        <v>7727.51</v>
      </c>
      <c r="K51" s="863">
        <f t="shared" si="5"/>
        <v>68.712798214492139</v>
      </c>
      <c r="L51" s="864">
        <f t="shared" si="6"/>
        <v>100</v>
      </c>
    </row>
    <row r="52" spans="1:12" ht="14.25" customHeight="1">
      <c r="A52" s="1380" t="s">
        <v>67</v>
      </c>
      <c r="B52" s="1384" t="s">
        <v>68</v>
      </c>
      <c r="C52" s="1384" t="s">
        <v>147</v>
      </c>
      <c r="D52" s="772">
        <v>873</v>
      </c>
      <c r="E52" s="1191">
        <v>1003</v>
      </c>
      <c r="F52" s="832" t="s">
        <v>795</v>
      </c>
      <c r="G52" s="774">
        <v>200</v>
      </c>
      <c r="H52" s="1191">
        <v>51.3</v>
      </c>
      <c r="I52" s="868">
        <f t="shared" si="7"/>
        <v>36.33</v>
      </c>
      <c r="J52" s="868">
        <v>36.33</v>
      </c>
      <c r="K52" s="861">
        <f t="shared" si="5"/>
        <v>70.818713450292407</v>
      </c>
      <c r="L52" s="862">
        <f t="shared" si="6"/>
        <v>100</v>
      </c>
    </row>
    <row r="53" spans="1:12" ht="35.25" customHeight="1" thickBot="1">
      <c r="A53" s="1381"/>
      <c r="B53" s="1385"/>
      <c r="C53" s="1385"/>
      <c r="D53" s="776">
        <v>873</v>
      </c>
      <c r="E53" s="1192">
        <v>1003</v>
      </c>
      <c r="F53" s="831" t="s">
        <v>795</v>
      </c>
      <c r="G53" s="778">
        <v>300</v>
      </c>
      <c r="H53" s="1192">
        <v>5633.7</v>
      </c>
      <c r="I53" s="869">
        <f t="shared" si="7"/>
        <v>4012.57</v>
      </c>
      <c r="J53" s="869">
        <v>4012.57</v>
      </c>
      <c r="K53" s="863">
        <f t="shared" si="5"/>
        <v>71.224417345616558</v>
      </c>
      <c r="L53" s="864">
        <f t="shared" si="6"/>
        <v>100</v>
      </c>
    </row>
    <row r="54" spans="1:12" ht="19.5" customHeight="1">
      <c r="A54" s="1380" t="s">
        <v>69</v>
      </c>
      <c r="B54" s="1384" t="s">
        <v>70</v>
      </c>
      <c r="C54" s="1384" t="s">
        <v>147</v>
      </c>
      <c r="D54" s="772">
        <v>873</v>
      </c>
      <c r="E54" s="1191">
        <v>1003</v>
      </c>
      <c r="F54" s="832" t="s">
        <v>788</v>
      </c>
      <c r="G54" s="774">
        <v>200</v>
      </c>
      <c r="H54" s="1191">
        <v>9.64</v>
      </c>
      <c r="I54" s="868">
        <f t="shared" si="7"/>
        <v>6.11</v>
      </c>
      <c r="J54" s="868">
        <v>6.11</v>
      </c>
      <c r="K54" s="861">
        <f t="shared" si="5"/>
        <v>63.38174273858921</v>
      </c>
      <c r="L54" s="862">
        <f t="shared" si="6"/>
        <v>100</v>
      </c>
    </row>
    <row r="55" spans="1:12" ht="24" customHeight="1" thickBot="1">
      <c r="A55" s="1381"/>
      <c r="B55" s="1385"/>
      <c r="C55" s="1385"/>
      <c r="D55" s="776">
        <v>873</v>
      </c>
      <c r="E55" s="1192">
        <v>1003</v>
      </c>
      <c r="F55" s="831" t="s">
        <v>788</v>
      </c>
      <c r="G55" s="778">
        <v>300</v>
      </c>
      <c r="H55" s="1192">
        <v>674.36</v>
      </c>
      <c r="I55" s="871">
        <f t="shared" si="7"/>
        <v>384.91</v>
      </c>
      <c r="J55" s="871">
        <v>384.91</v>
      </c>
      <c r="K55" s="863">
        <f t="shared" si="5"/>
        <v>57.077821934871587</v>
      </c>
      <c r="L55" s="864">
        <f t="shared" si="6"/>
        <v>100</v>
      </c>
    </row>
    <row r="56" spans="1:12" ht="24" customHeight="1">
      <c r="A56" s="1380" t="s">
        <v>113</v>
      </c>
      <c r="B56" s="1384" t="s">
        <v>114</v>
      </c>
      <c r="C56" s="1384" t="s">
        <v>147</v>
      </c>
      <c r="D56" s="779">
        <v>873</v>
      </c>
      <c r="E56" s="1188">
        <v>1003</v>
      </c>
      <c r="F56" s="830" t="s">
        <v>776</v>
      </c>
      <c r="G56" s="780">
        <v>200</v>
      </c>
      <c r="H56" s="1074">
        <v>45.19</v>
      </c>
      <c r="I56" s="872">
        <f t="shared" si="7"/>
        <v>31.42</v>
      </c>
      <c r="J56" s="872">
        <v>31.42</v>
      </c>
      <c r="K56" s="861">
        <f t="shared" si="5"/>
        <v>69.528656782474002</v>
      </c>
      <c r="L56" s="862">
        <f t="shared" si="6"/>
        <v>100</v>
      </c>
    </row>
    <row r="57" spans="1:12" ht="30" customHeight="1" thickBot="1">
      <c r="A57" s="1381"/>
      <c r="B57" s="1385"/>
      <c r="C57" s="1385"/>
      <c r="D57" s="776">
        <v>873</v>
      </c>
      <c r="E57" s="1192">
        <v>1003</v>
      </c>
      <c r="F57" s="831" t="s">
        <v>776</v>
      </c>
      <c r="G57" s="778">
        <v>300</v>
      </c>
      <c r="H57" s="1075">
        <v>4254.8100000000004</v>
      </c>
      <c r="I57" s="869">
        <f t="shared" si="7"/>
        <v>3139.62</v>
      </c>
      <c r="J57" s="869">
        <v>3139.62</v>
      </c>
      <c r="K57" s="863">
        <f t="shared" si="5"/>
        <v>73.789898961410728</v>
      </c>
      <c r="L57" s="864">
        <f t="shared" si="6"/>
        <v>100</v>
      </c>
    </row>
    <row r="58" spans="1:12" ht="25.5" customHeight="1">
      <c r="A58" s="1380" t="s">
        <v>831</v>
      </c>
      <c r="B58" s="1399" t="s">
        <v>832</v>
      </c>
      <c r="C58" s="1399" t="s">
        <v>147</v>
      </c>
      <c r="D58" s="881">
        <v>873</v>
      </c>
      <c r="E58" s="1198">
        <v>1001</v>
      </c>
      <c r="F58" s="885" t="s">
        <v>775</v>
      </c>
      <c r="G58" s="763">
        <v>200</v>
      </c>
      <c r="H58" s="886">
        <v>44.5</v>
      </c>
      <c r="I58" s="887">
        <f t="shared" si="7"/>
        <v>35.770000000000003</v>
      </c>
      <c r="J58" s="887">
        <v>35.770000000000003</v>
      </c>
      <c r="K58" s="762">
        <f t="shared" si="5"/>
        <v>80.382022471910119</v>
      </c>
      <c r="L58" s="762">
        <f t="shared" si="6"/>
        <v>100</v>
      </c>
    </row>
    <row r="59" spans="1:12" ht="27" customHeight="1" thickBot="1">
      <c r="A59" s="1398"/>
      <c r="B59" s="1399"/>
      <c r="C59" s="1399"/>
      <c r="D59" s="784">
        <v>873</v>
      </c>
      <c r="E59" s="1197">
        <v>1001</v>
      </c>
      <c r="F59" s="833" t="s">
        <v>775</v>
      </c>
      <c r="G59" s="769">
        <v>300</v>
      </c>
      <c r="H59" s="879">
        <v>5904.5</v>
      </c>
      <c r="I59" s="873">
        <f t="shared" si="7"/>
        <v>4521.87</v>
      </c>
      <c r="J59" s="873">
        <v>4521.87</v>
      </c>
      <c r="K59" s="768">
        <f t="shared" si="5"/>
        <v>76.58345329833179</v>
      </c>
      <c r="L59" s="768">
        <f t="shared" si="6"/>
        <v>100</v>
      </c>
    </row>
    <row r="60" spans="1:12" ht="21.75" customHeight="1">
      <c r="A60" s="1380" t="s">
        <v>833</v>
      </c>
      <c r="B60" s="1384" t="s">
        <v>834</v>
      </c>
      <c r="C60" s="1384" t="s">
        <v>147</v>
      </c>
      <c r="D60" s="779">
        <v>873</v>
      </c>
      <c r="E60" s="783" t="s">
        <v>835</v>
      </c>
      <c r="F60" s="830" t="s">
        <v>789</v>
      </c>
      <c r="G60" s="780">
        <v>200</v>
      </c>
      <c r="H60" s="1188">
        <v>0</v>
      </c>
      <c r="I60" s="870">
        <v>0</v>
      </c>
      <c r="J60" s="870">
        <v>0</v>
      </c>
      <c r="K60" s="865">
        <v>0</v>
      </c>
      <c r="L60" s="862">
        <v>0</v>
      </c>
    </row>
    <row r="61" spans="1:12" ht="27" customHeight="1" thickBot="1">
      <c r="A61" s="1381"/>
      <c r="B61" s="1385"/>
      <c r="C61" s="1385"/>
      <c r="D61" s="776">
        <v>873</v>
      </c>
      <c r="E61" s="829" t="s">
        <v>835</v>
      </c>
      <c r="F61" s="831" t="s">
        <v>789</v>
      </c>
      <c r="G61" s="778">
        <v>300</v>
      </c>
      <c r="H61" s="1192">
        <v>731</v>
      </c>
      <c r="I61" s="869">
        <f>J61</f>
        <v>2.63</v>
      </c>
      <c r="J61" s="869">
        <v>2.63</v>
      </c>
      <c r="K61" s="863">
        <f t="shared" ref="K61:K63" si="8">J61/H61*100</f>
        <v>0.35978112175102595</v>
      </c>
      <c r="L61" s="864">
        <f t="shared" ref="L61:L63" si="9">J61/I61*100</f>
        <v>100</v>
      </c>
    </row>
    <row r="62" spans="1:12" ht="27" customHeight="1">
      <c r="A62" s="1380" t="s">
        <v>940</v>
      </c>
      <c r="B62" s="1384" t="s">
        <v>1766</v>
      </c>
      <c r="C62" s="1384" t="s">
        <v>147</v>
      </c>
      <c r="D62" s="772">
        <v>873</v>
      </c>
      <c r="E62" s="1191">
        <v>1003</v>
      </c>
      <c r="F62" s="832" t="s">
        <v>941</v>
      </c>
      <c r="G62" s="774">
        <v>200</v>
      </c>
      <c r="H62" s="1191">
        <v>42</v>
      </c>
      <c r="I62" s="868">
        <f>J62</f>
        <v>0.46</v>
      </c>
      <c r="J62" s="868">
        <v>0.46</v>
      </c>
      <c r="K62" s="861">
        <f t="shared" si="8"/>
        <v>1.0952380952380953</v>
      </c>
      <c r="L62" s="862">
        <f t="shared" si="9"/>
        <v>100</v>
      </c>
    </row>
    <row r="63" spans="1:12" ht="27.75" customHeight="1" thickBot="1">
      <c r="A63" s="1381"/>
      <c r="B63" s="1385"/>
      <c r="C63" s="1385"/>
      <c r="D63" s="776">
        <v>873</v>
      </c>
      <c r="E63" s="1192">
        <v>1003</v>
      </c>
      <c r="F63" s="831" t="s">
        <v>941</v>
      </c>
      <c r="G63" s="778">
        <v>300</v>
      </c>
      <c r="H63" s="1192">
        <v>292</v>
      </c>
      <c r="I63" s="869">
        <f>J63</f>
        <v>65.290000000000006</v>
      </c>
      <c r="J63" s="869">
        <v>65.290000000000006</v>
      </c>
      <c r="K63" s="863">
        <f t="shared" si="8"/>
        <v>22.359589041095891</v>
      </c>
      <c r="L63" s="864">
        <f t="shared" si="9"/>
        <v>100</v>
      </c>
    </row>
    <row r="64" spans="1:12" ht="32.25" customHeight="1">
      <c r="A64" s="1386" t="s">
        <v>1764</v>
      </c>
      <c r="B64" s="1410" t="s">
        <v>1767</v>
      </c>
      <c r="C64" s="1396" t="s">
        <v>147</v>
      </c>
      <c r="D64" s="1191">
        <v>873</v>
      </c>
      <c r="E64" s="1191">
        <v>1003</v>
      </c>
      <c r="F64" s="832" t="s">
        <v>1758</v>
      </c>
      <c r="G64" s="774">
        <v>200</v>
      </c>
      <c r="H64" s="1191">
        <v>97</v>
      </c>
      <c r="I64" s="1191"/>
      <c r="J64" s="1191"/>
      <c r="K64" s="861"/>
      <c r="L64" s="862"/>
    </row>
    <row r="65" spans="1:12" ht="27.75" customHeight="1" thickBot="1">
      <c r="A65" s="1387"/>
      <c r="B65" s="1411"/>
      <c r="C65" s="1397"/>
      <c r="D65" s="1192">
        <v>873</v>
      </c>
      <c r="E65" s="1192">
        <v>1003</v>
      </c>
      <c r="F65" s="831" t="s">
        <v>1758</v>
      </c>
      <c r="G65" s="778">
        <v>300</v>
      </c>
      <c r="H65" s="1192">
        <v>380</v>
      </c>
      <c r="I65" s="1192"/>
      <c r="J65" s="1192"/>
      <c r="K65" s="863"/>
      <c r="L65" s="864"/>
    </row>
    <row r="66" spans="1:12" ht="26.25" customHeight="1" thickBot="1">
      <c r="A66" s="1400" t="s">
        <v>71</v>
      </c>
      <c r="B66" s="1401" t="s">
        <v>836</v>
      </c>
      <c r="C66" s="1113" t="s">
        <v>827</v>
      </c>
      <c r="D66" s="1106">
        <v>873</v>
      </c>
      <c r="E66" s="1107" t="s">
        <v>144</v>
      </c>
      <c r="F66" s="1108" t="s">
        <v>144</v>
      </c>
      <c r="G66" s="1107" t="s">
        <v>144</v>
      </c>
      <c r="H66" s="1109">
        <f>H67</f>
        <v>45955</v>
      </c>
      <c r="I66" s="1109">
        <f>I68+I69+I70+I71</f>
        <v>29678.5</v>
      </c>
      <c r="J66" s="1110">
        <f>J68+J69+J70+J71</f>
        <v>29678.5</v>
      </c>
      <c r="K66" s="1111">
        <f t="shared" si="5"/>
        <v>64.581655967794589</v>
      </c>
      <c r="L66" s="1112">
        <f>L67</f>
        <v>100</v>
      </c>
    </row>
    <row r="67" spans="1:12" ht="99" customHeight="1" thickBot="1">
      <c r="A67" s="1400"/>
      <c r="B67" s="1402"/>
      <c r="C67" s="1146" t="s">
        <v>211</v>
      </c>
      <c r="D67" s="913">
        <v>873</v>
      </c>
      <c r="E67" s="802" t="s">
        <v>144</v>
      </c>
      <c r="F67" s="838" t="s">
        <v>144</v>
      </c>
      <c r="G67" s="802" t="s">
        <v>144</v>
      </c>
      <c r="H67" s="802">
        <f t="shared" ref="H67" si="10">H68+H69+H70+H71+H72</f>
        <v>45955</v>
      </c>
      <c r="I67" s="802">
        <f>J67</f>
        <v>29678.5</v>
      </c>
      <c r="J67" s="874">
        <f>J68+J69+J70+J71</f>
        <v>29678.5</v>
      </c>
      <c r="K67" s="884">
        <f t="shared" si="5"/>
        <v>64.581655967794589</v>
      </c>
      <c r="L67" s="914">
        <f>J67/I67*100</f>
        <v>100</v>
      </c>
    </row>
    <row r="68" spans="1:12" ht="32.25" customHeight="1">
      <c r="A68" s="1403" t="s">
        <v>74</v>
      </c>
      <c r="B68" s="1404" t="s">
        <v>837</v>
      </c>
      <c r="C68" s="1404" t="s">
        <v>147</v>
      </c>
      <c r="D68" s="791">
        <v>873</v>
      </c>
      <c r="E68" s="792">
        <v>1002</v>
      </c>
      <c r="F68" s="835" t="s">
        <v>799</v>
      </c>
      <c r="G68" s="793">
        <v>100</v>
      </c>
      <c r="H68" s="1071">
        <v>7783</v>
      </c>
      <c r="I68" s="875">
        <f>J68</f>
        <v>4349.7299999999996</v>
      </c>
      <c r="J68" s="875">
        <v>4349.7299999999996</v>
      </c>
      <c r="K68" s="762">
        <f t="shared" si="5"/>
        <v>55.887575485031469</v>
      </c>
      <c r="L68" s="912">
        <f t="shared" ref="L68:L72" si="11">J68/I68*100</f>
        <v>100</v>
      </c>
    </row>
    <row r="69" spans="1:12" ht="32.25" customHeight="1">
      <c r="A69" s="1398"/>
      <c r="B69" s="1405"/>
      <c r="C69" s="1406"/>
      <c r="D69" s="795">
        <v>873</v>
      </c>
      <c r="E69" s="796">
        <v>1002</v>
      </c>
      <c r="F69" s="836" t="s">
        <v>799</v>
      </c>
      <c r="G69" s="797">
        <v>200</v>
      </c>
      <c r="H69" s="1072">
        <v>412</v>
      </c>
      <c r="I69" s="876">
        <f>J69</f>
        <v>287.20999999999998</v>
      </c>
      <c r="J69" s="876">
        <v>287.20999999999998</v>
      </c>
      <c r="K69" s="766">
        <f t="shared" si="5"/>
        <v>69.711165048543691</v>
      </c>
      <c r="L69" s="898">
        <f t="shared" si="11"/>
        <v>100</v>
      </c>
    </row>
    <row r="70" spans="1:12">
      <c r="A70" s="1398"/>
      <c r="B70" s="1405"/>
      <c r="C70" s="765" t="s">
        <v>1772</v>
      </c>
      <c r="D70" s="795">
        <v>873</v>
      </c>
      <c r="E70" s="796">
        <v>1002</v>
      </c>
      <c r="F70" s="836" t="s">
        <v>799</v>
      </c>
      <c r="G70" s="797">
        <v>300</v>
      </c>
      <c r="H70" s="1072">
        <v>50</v>
      </c>
      <c r="I70" s="876">
        <v>0</v>
      </c>
      <c r="J70" s="876">
        <v>0</v>
      </c>
      <c r="K70" s="766">
        <f t="shared" si="5"/>
        <v>0</v>
      </c>
      <c r="L70" s="898">
        <v>0</v>
      </c>
    </row>
    <row r="71" spans="1:12" ht="24.75" thickBot="1">
      <c r="A71" s="1381"/>
      <c r="B71" s="1397"/>
      <c r="C71" s="765" t="s">
        <v>1771</v>
      </c>
      <c r="D71" s="899">
        <v>873</v>
      </c>
      <c r="E71" s="900">
        <v>1002</v>
      </c>
      <c r="F71" s="901" t="s">
        <v>799</v>
      </c>
      <c r="G71" s="902">
        <v>600</v>
      </c>
      <c r="H71" s="1073">
        <v>37710</v>
      </c>
      <c r="I71" s="903">
        <f>J71</f>
        <v>25041.56</v>
      </c>
      <c r="J71" s="903">
        <v>25041.56</v>
      </c>
      <c r="K71" s="863">
        <f t="shared" si="5"/>
        <v>66.405621850967918</v>
      </c>
      <c r="L71" s="904">
        <f t="shared" si="11"/>
        <v>100</v>
      </c>
    </row>
    <row r="72" spans="1:12" ht="63" hidden="1" customHeight="1" thickBot="1">
      <c r="A72" s="1189" t="s">
        <v>838</v>
      </c>
      <c r="B72" s="917" t="s">
        <v>839</v>
      </c>
      <c r="C72" s="918"/>
      <c r="D72" s="891">
        <v>873</v>
      </c>
      <c r="E72" s="892">
        <v>1006</v>
      </c>
      <c r="F72" s="893">
        <v>325209</v>
      </c>
      <c r="G72" s="894">
        <v>612</v>
      </c>
      <c r="H72" s="895">
        <v>0</v>
      </c>
      <c r="I72" s="892"/>
      <c r="J72" s="896"/>
      <c r="K72" s="867" t="e">
        <f t="shared" si="5"/>
        <v>#DIV/0!</v>
      </c>
      <c r="L72" s="919" t="e">
        <f t="shared" si="11"/>
        <v>#DIV/0!</v>
      </c>
    </row>
    <row r="73" spans="1:12" ht="22.5" customHeight="1" thickBot="1">
      <c r="A73" s="1407" t="s">
        <v>76</v>
      </c>
      <c r="B73" s="1408" t="s">
        <v>77</v>
      </c>
      <c r="C73" s="920" t="s">
        <v>827</v>
      </c>
      <c r="D73" s="799">
        <v>873</v>
      </c>
      <c r="E73" s="800" t="s">
        <v>144</v>
      </c>
      <c r="F73" s="837" t="s">
        <v>144</v>
      </c>
      <c r="G73" s="800" t="s">
        <v>144</v>
      </c>
      <c r="H73" s="915">
        <f>H74</f>
        <v>204307</v>
      </c>
      <c r="I73" s="916">
        <f>I74</f>
        <v>151289.41</v>
      </c>
      <c r="J73" s="916">
        <f t="shared" ref="J73:L73" si="12">J74</f>
        <v>151289.41</v>
      </c>
      <c r="K73" s="916">
        <f t="shared" si="12"/>
        <v>74.050037443650979</v>
      </c>
      <c r="L73" s="921">
        <f t="shared" si="12"/>
        <v>100</v>
      </c>
    </row>
    <row r="74" spans="1:12" ht="116.25" customHeight="1" thickBot="1">
      <c r="A74" s="1391"/>
      <c r="B74" s="1409"/>
      <c r="C74" s="1187" t="s">
        <v>211</v>
      </c>
      <c r="D74" s="779">
        <v>873</v>
      </c>
      <c r="E74" s="1188" t="s">
        <v>144</v>
      </c>
      <c r="F74" s="783" t="s">
        <v>144</v>
      </c>
      <c r="G74" s="1188" t="s">
        <v>144</v>
      </c>
      <c r="H74" s="781">
        <f>SUM(H75:H97)</f>
        <v>204307</v>
      </c>
      <c r="I74" s="781">
        <f>I75+I76+I77+I78+I80+I81+I82+I83+I84+I85+I86+I87+I88+I89+I90+I91+I92+I93+I94+I95+I96+I97</f>
        <v>151289.41</v>
      </c>
      <c r="J74" s="781">
        <f t="shared" ref="J74" si="13">SUM(J75:J97)</f>
        <v>151289.41</v>
      </c>
      <c r="K74" s="768">
        <f t="shared" si="5"/>
        <v>74.050037443650979</v>
      </c>
      <c r="L74" s="866">
        <f>J74/I74*100</f>
        <v>100</v>
      </c>
    </row>
    <row r="75" spans="1:12" ht="36.75" customHeight="1">
      <c r="A75" s="1380" t="s">
        <v>78</v>
      </c>
      <c r="B75" s="1384" t="s">
        <v>79</v>
      </c>
      <c r="C75" s="1384" t="s">
        <v>147</v>
      </c>
      <c r="D75" s="772">
        <v>873</v>
      </c>
      <c r="E75" s="1191">
        <v>1003</v>
      </c>
      <c r="F75" s="832" t="s">
        <v>801</v>
      </c>
      <c r="G75" s="774">
        <v>200</v>
      </c>
      <c r="H75" s="858">
        <v>6.21</v>
      </c>
      <c r="I75" s="868">
        <f>J75</f>
        <v>3.46</v>
      </c>
      <c r="J75" s="868">
        <v>3.46</v>
      </c>
      <c r="K75" s="861">
        <f t="shared" si="5"/>
        <v>55.716586151368766</v>
      </c>
      <c r="L75" s="862">
        <f t="shared" ref="L75:L95" si="14">J75/I75*100</f>
        <v>100</v>
      </c>
    </row>
    <row r="76" spans="1:12" ht="34.5" customHeight="1" thickBot="1">
      <c r="A76" s="1381"/>
      <c r="B76" s="1385"/>
      <c r="C76" s="1385"/>
      <c r="D76" s="776">
        <v>873</v>
      </c>
      <c r="E76" s="1192">
        <v>1003</v>
      </c>
      <c r="F76" s="831" t="s">
        <v>801</v>
      </c>
      <c r="G76" s="778">
        <v>300</v>
      </c>
      <c r="H76" s="1193">
        <v>52226.79</v>
      </c>
      <c r="I76" s="871">
        <f>J76</f>
        <v>37950.050000000003</v>
      </c>
      <c r="J76" s="871">
        <v>37950.050000000003</v>
      </c>
      <c r="K76" s="863">
        <f t="shared" si="5"/>
        <v>72.66395273383641</v>
      </c>
      <c r="L76" s="864">
        <f t="shared" si="14"/>
        <v>100</v>
      </c>
    </row>
    <row r="77" spans="1:12" ht="39" customHeight="1">
      <c r="A77" s="1380" t="s">
        <v>80</v>
      </c>
      <c r="B77" s="1384" t="s">
        <v>81</v>
      </c>
      <c r="C77" s="1384" t="s">
        <v>147</v>
      </c>
      <c r="D77" s="772">
        <v>873</v>
      </c>
      <c r="E77" s="1191">
        <v>1003</v>
      </c>
      <c r="F77" s="832" t="s">
        <v>802</v>
      </c>
      <c r="G77" s="774">
        <v>200</v>
      </c>
      <c r="H77" s="1191">
        <v>3</v>
      </c>
      <c r="I77" s="877">
        <f>J77</f>
        <v>2.06</v>
      </c>
      <c r="J77" s="877">
        <v>2.06</v>
      </c>
      <c r="K77" s="861">
        <f t="shared" si="5"/>
        <v>68.666666666666671</v>
      </c>
      <c r="L77" s="862">
        <f t="shared" si="14"/>
        <v>100</v>
      </c>
    </row>
    <row r="78" spans="1:12" ht="20.25" customHeight="1" thickBot="1">
      <c r="A78" s="1381"/>
      <c r="B78" s="1385"/>
      <c r="C78" s="1385"/>
      <c r="D78" s="776">
        <v>873</v>
      </c>
      <c r="E78" s="1192">
        <v>1003</v>
      </c>
      <c r="F78" s="831" t="s">
        <v>802</v>
      </c>
      <c r="G78" s="778">
        <v>300</v>
      </c>
      <c r="H78" s="1192">
        <v>5315</v>
      </c>
      <c r="I78" s="869">
        <f>J78</f>
        <v>4126.66</v>
      </c>
      <c r="J78" s="869">
        <v>4126.66</v>
      </c>
      <c r="K78" s="863">
        <f t="shared" si="5"/>
        <v>77.641768579491995</v>
      </c>
      <c r="L78" s="864">
        <f t="shared" si="14"/>
        <v>100</v>
      </c>
    </row>
    <row r="79" spans="1:12" ht="15.75" hidden="1" customHeight="1">
      <c r="A79" s="1380" t="s">
        <v>82</v>
      </c>
      <c r="B79" s="1384" t="s">
        <v>83</v>
      </c>
      <c r="C79" s="1384" t="s">
        <v>147</v>
      </c>
      <c r="D79" s="772">
        <v>873</v>
      </c>
      <c r="E79" s="1191">
        <v>1004</v>
      </c>
      <c r="F79" s="832" t="s">
        <v>808</v>
      </c>
      <c r="G79" s="774">
        <v>200</v>
      </c>
      <c r="H79" s="775">
        <v>0</v>
      </c>
      <c r="I79" s="868"/>
      <c r="J79" s="868"/>
      <c r="K79" s="861" t="e">
        <f t="shared" si="5"/>
        <v>#DIV/0!</v>
      </c>
      <c r="L79" s="862" t="e">
        <f t="shared" si="14"/>
        <v>#DIV/0!</v>
      </c>
    </row>
    <row r="80" spans="1:12" ht="38.25" customHeight="1" thickBot="1">
      <c r="A80" s="1381"/>
      <c r="B80" s="1385"/>
      <c r="C80" s="1385"/>
      <c r="D80" s="776">
        <v>873</v>
      </c>
      <c r="E80" s="1192">
        <v>1004</v>
      </c>
      <c r="F80" s="831" t="s">
        <v>808</v>
      </c>
      <c r="G80" s="778">
        <v>300</v>
      </c>
      <c r="H80" s="1192">
        <v>919</v>
      </c>
      <c r="I80" s="869">
        <f t="shared" ref="I80:I95" si="15">J80</f>
        <v>842.87</v>
      </c>
      <c r="J80" s="869">
        <v>842.87</v>
      </c>
      <c r="K80" s="863">
        <f t="shared" si="5"/>
        <v>91.715995647442867</v>
      </c>
      <c r="L80" s="864">
        <f t="shared" si="14"/>
        <v>100</v>
      </c>
    </row>
    <row r="81" spans="1:12" ht="18" customHeight="1">
      <c r="A81" s="1380" t="s">
        <v>84</v>
      </c>
      <c r="B81" s="1384" t="s">
        <v>840</v>
      </c>
      <c r="C81" s="1384" t="s">
        <v>147</v>
      </c>
      <c r="D81" s="772">
        <v>873</v>
      </c>
      <c r="E81" s="1191">
        <v>1004</v>
      </c>
      <c r="F81" s="832" t="s">
        <v>805</v>
      </c>
      <c r="G81" s="774">
        <v>200</v>
      </c>
      <c r="H81" s="1191">
        <v>109.38</v>
      </c>
      <c r="I81" s="868">
        <f t="shared" si="15"/>
        <v>55.38</v>
      </c>
      <c r="J81" s="868">
        <v>55.38</v>
      </c>
      <c r="K81" s="861">
        <f t="shared" si="5"/>
        <v>50.63082830499178</v>
      </c>
      <c r="L81" s="862">
        <f t="shared" si="14"/>
        <v>100</v>
      </c>
    </row>
    <row r="82" spans="1:12" ht="19.5" customHeight="1" thickBot="1">
      <c r="A82" s="1381"/>
      <c r="B82" s="1385"/>
      <c r="C82" s="1385"/>
      <c r="D82" s="776">
        <v>873</v>
      </c>
      <c r="E82" s="1192">
        <v>1004</v>
      </c>
      <c r="F82" s="831" t="s">
        <v>805</v>
      </c>
      <c r="G82" s="778">
        <v>300</v>
      </c>
      <c r="H82" s="1192">
        <v>10761.62</v>
      </c>
      <c r="I82" s="869">
        <f t="shared" si="15"/>
        <v>7310.13</v>
      </c>
      <c r="J82" s="869">
        <v>7310.13</v>
      </c>
      <c r="K82" s="863">
        <f t="shared" ref="K82:K97" si="16">J82/H82*100</f>
        <v>67.927784106853792</v>
      </c>
      <c r="L82" s="864">
        <f t="shared" si="14"/>
        <v>100</v>
      </c>
    </row>
    <row r="83" spans="1:12" ht="12.75" customHeight="1">
      <c r="A83" s="1380" t="s">
        <v>86</v>
      </c>
      <c r="B83" s="1384" t="s">
        <v>841</v>
      </c>
      <c r="C83" s="1384" t="s">
        <v>147</v>
      </c>
      <c r="D83" s="772">
        <v>873</v>
      </c>
      <c r="E83" s="1191">
        <v>1003</v>
      </c>
      <c r="F83" s="832" t="s">
        <v>803</v>
      </c>
      <c r="G83" s="774">
        <v>200</v>
      </c>
      <c r="H83" s="1191">
        <v>282</v>
      </c>
      <c r="I83" s="868">
        <f t="shared" si="15"/>
        <v>192.18</v>
      </c>
      <c r="J83" s="868">
        <v>192.18</v>
      </c>
      <c r="K83" s="861">
        <f t="shared" si="16"/>
        <v>68.148936170212764</v>
      </c>
      <c r="L83" s="862">
        <f t="shared" si="14"/>
        <v>100</v>
      </c>
    </row>
    <row r="84" spans="1:12" ht="15" customHeight="1" thickBot="1">
      <c r="A84" s="1381"/>
      <c r="B84" s="1385"/>
      <c r="C84" s="1385"/>
      <c r="D84" s="776">
        <v>873</v>
      </c>
      <c r="E84" s="1192">
        <v>1003</v>
      </c>
      <c r="F84" s="831" t="s">
        <v>803</v>
      </c>
      <c r="G84" s="778">
        <v>300</v>
      </c>
      <c r="H84" s="1192">
        <v>32098</v>
      </c>
      <c r="I84" s="869">
        <f t="shared" si="15"/>
        <v>23787.18</v>
      </c>
      <c r="J84" s="869">
        <v>23787.18</v>
      </c>
      <c r="K84" s="863">
        <f t="shared" si="16"/>
        <v>74.107981805719987</v>
      </c>
      <c r="L84" s="864">
        <f t="shared" si="14"/>
        <v>100</v>
      </c>
    </row>
    <row r="85" spans="1:12" ht="27" customHeight="1">
      <c r="A85" s="1380" t="s">
        <v>88</v>
      </c>
      <c r="B85" s="1384" t="s">
        <v>842</v>
      </c>
      <c r="C85" s="1396" t="s">
        <v>147</v>
      </c>
      <c r="D85" s="772">
        <v>873</v>
      </c>
      <c r="E85" s="1191">
        <v>1004</v>
      </c>
      <c r="F85" s="832" t="s">
        <v>807</v>
      </c>
      <c r="G85" s="774">
        <v>200</v>
      </c>
      <c r="H85" s="1191">
        <v>540.88</v>
      </c>
      <c r="I85" s="868">
        <f t="shared" si="15"/>
        <v>383.19</v>
      </c>
      <c r="J85" s="868">
        <v>383.19</v>
      </c>
      <c r="K85" s="861">
        <f t="shared" si="16"/>
        <v>70.845658926194361</v>
      </c>
      <c r="L85" s="862">
        <f t="shared" si="14"/>
        <v>100</v>
      </c>
    </row>
    <row r="86" spans="1:12" ht="33" customHeight="1" thickBot="1">
      <c r="A86" s="1398"/>
      <c r="B86" s="1399"/>
      <c r="C86" s="1405"/>
      <c r="D86" s="776">
        <v>873</v>
      </c>
      <c r="E86" s="1192">
        <v>1004</v>
      </c>
      <c r="F86" s="831" t="s">
        <v>807</v>
      </c>
      <c r="G86" s="778">
        <v>300</v>
      </c>
      <c r="H86" s="1018">
        <v>34807.120000000003</v>
      </c>
      <c r="I86" s="869">
        <f t="shared" si="15"/>
        <v>26127.24</v>
      </c>
      <c r="J86" s="869">
        <v>26127.24</v>
      </c>
      <c r="K86" s="863">
        <f t="shared" si="16"/>
        <v>75.062918161571531</v>
      </c>
      <c r="L86" s="864">
        <f t="shared" si="14"/>
        <v>100</v>
      </c>
    </row>
    <row r="87" spans="1:12" ht="33" customHeight="1" thickBot="1">
      <c r="A87" s="1381"/>
      <c r="B87" s="1385"/>
      <c r="C87" s="1397"/>
      <c r="D87" s="1067">
        <v>873</v>
      </c>
      <c r="E87" s="1189">
        <v>1004</v>
      </c>
      <c r="F87" s="1068" t="s">
        <v>800</v>
      </c>
      <c r="G87" s="1069">
        <v>300</v>
      </c>
      <c r="H87" s="1070">
        <v>24960</v>
      </c>
      <c r="I87" s="887">
        <f t="shared" si="15"/>
        <v>21290.63</v>
      </c>
      <c r="J87" s="887">
        <v>21290.63</v>
      </c>
      <c r="K87" s="863">
        <f t="shared" si="16"/>
        <v>85.298998397435895</v>
      </c>
      <c r="L87" s="864">
        <f t="shared" si="14"/>
        <v>100</v>
      </c>
    </row>
    <row r="88" spans="1:12" ht="35.25" customHeight="1" thickBot="1">
      <c r="A88" s="1380" t="s">
        <v>843</v>
      </c>
      <c r="B88" s="1384" t="s">
        <v>91</v>
      </c>
      <c r="C88" s="1384" t="s">
        <v>147</v>
      </c>
      <c r="D88" s="772">
        <v>873</v>
      </c>
      <c r="E88" s="1191">
        <v>1004</v>
      </c>
      <c r="F88" s="832" t="s">
        <v>809</v>
      </c>
      <c r="G88" s="774">
        <v>200</v>
      </c>
      <c r="H88" s="1191">
        <v>1.5</v>
      </c>
      <c r="I88" s="868">
        <f t="shared" si="15"/>
        <v>0.8</v>
      </c>
      <c r="J88" s="868">
        <v>0.8</v>
      </c>
      <c r="K88" s="863">
        <f t="shared" si="16"/>
        <v>53.333333333333336</v>
      </c>
      <c r="L88" s="864">
        <f t="shared" si="14"/>
        <v>100</v>
      </c>
    </row>
    <row r="89" spans="1:12" ht="39.75" customHeight="1" thickBot="1">
      <c r="A89" s="1381"/>
      <c r="B89" s="1385"/>
      <c r="C89" s="1385"/>
      <c r="D89" s="776">
        <v>873</v>
      </c>
      <c r="E89" s="1192">
        <v>1004</v>
      </c>
      <c r="F89" s="831" t="s">
        <v>809</v>
      </c>
      <c r="G89" s="778">
        <v>300</v>
      </c>
      <c r="H89" s="1192">
        <v>150.5</v>
      </c>
      <c r="I89" s="869">
        <f t="shared" si="15"/>
        <v>101.5</v>
      </c>
      <c r="J89" s="869">
        <v>101.5</v>
      </c>
      <c r="K89" s="863">
        <f t="shared" si="16"/>
        <v>67.441860465116278</v>
      </c>
      <c r="L89" s="864">
        <f t="shared" si="14"/>
        <v>100</v>
      </c>
    </row>
    <row r="90" spans="1:12" ht="24" customHeight="1">
      <c r="A90" s="1386" t="s">
        <v>90</v>
      </c>
      <c r="B90" s="1388" t="s">
        <v>93</v>
      </c>
      <c r="C90" s="1384" t="s">
        <v>147</v>
      </c>
      <c r="D90" s="779">
        <v>873</v>
      </c>
      <c r="E90" s="1188">
        <v>1004</v>
      </c>
      <c r="F90" s="830" t="s">
        <v>810</v>
      </c>
      <c r="G90" s="780">
        <v>300</v>
      </c>
      <c r="H90" s="1188">
        <v>10641</v>
      </c>
      <c r="I90" s="870">
        <f t="shared" si="15"/>
        <v>7098.04</v>
      </c>
      <c r="J90" s="870">
        <v>7098.04</v>
      </c>
      <c r="K90" s="861">
        <f t="shared" si="16"/>
        <v>66.704633023212097</v>
      </c>
      <c r="L90" s="862">
        <f t="shared" si="14"/>
        <v>100</v>
      </c>
    </row>
    <row r="91" spans="1:12" ht="18" customHeight="1" thickBot="1">
      <c r="A91" s="1387"/>
      <c r="B91" s="1389"/>
      <c r="C91" s="1385"/>
      <c r="D91" s="776">
        <v>873</v>
      </c>
      <c r="E91" s="1192">
        <v>1004</v>
      </c>
      <c r="F91" s="831" t="s">
        <v>810</v>
      </c>
      <c r="G91" s="778">
        <v>200</v>
      </c>
      <c r="H91" s="1192">
        <v>78</v>
      </c>
      <c r="I91" s="869">
        <f t="shared" si="15"/>
        <v>50.17</v>
      </c>
      <c r="J91" s="869">
        <v>50.17</v>
      </c>
      <c r="K91" s="863">
        <f t="shared" si="16"/>
        <v>64.320512820512818</v>
      </c>
      <c r="L91" s="864">
        <f t="shared" si="14"/>
        <v>100</v>
      </c>
    </row>
    <row r="92" spans="1:12" ht="26.25" customHeight="1">
      <c r="A92" s="1380" t="s">
        <v>92</v>
      </c>
      <c r="B92" s="1384" t="s">
        <v>95</v>
      </c>
      <c r="C92" s="1384" t="s">
        <v>147</v>
      </c>
      <c r="D92" s="772">
        <v>873</v>
      </c>
      <c r="E92" s="1191">
        <v>1004</v>
      </c>
      <c r="F92" s="832" t="s">
        <v>811</v>
      </c>
      <c r="G92" s="774">
        <v>200</v>
      </c>
      <c r="H92" s="1191">
        <v>8737</v>
      </c>
      <c r="I92" s="868">
        <f t="shared" si="15"/>
        <v>4865.1499999999996</v>
      </c>
      <c r="J92" s="868">
        <v>4865.1499999999996</v>
      </c>
      <c r="K92" s="861">
        <f t="shared" si="16"/>
        <v>55.684445461829</v>
      </c>
      <c r="L92" s="862">
        <f t="shared" si="14"/>
        <v>100</v>
      </c>
    </row>
    <row r="93" spans="1:12" ht="22.5" customHeight="1" thickBot="1">
      <c r="A93" s="1381"/>
      <c r="B93" s="1385"/>
      <c r="C93" s="1385"/>
      <c r="D93" s="776">
        <v>873</v>
      </c>
      <c r="E93" s="1192">
        <v>1004</v>
      </c>
      <c r="F93" s="831" t="s">
        <v>811</v>
      </c>
      <c r="G93" s="778">
        <v>300</v>
      </c>
      <c r="H93" s="1192">
        <v>21480</v>
      </c>
      <c r="I93" s="869">
        <f t="shared" si="15"/>
        <v>16761.95</v>
      </c>
      <c r="J93" s="869">
        <v>16761.95</v>
      </c>
      <c r="K93" s="863">
        <f t="shared" si="16"/>
        <v>78.035148975791429</v>
      </c>
      <c r="L93" s="864">
        <f t="shared" si="14"/>
        <v>100</v>
      </c>
    </row>
    <row r="94" spans="1:12" ht="14.25" customHeight="1">
      <c r="A94" s="1380" t="s">
        <v>94</v>
      </c>
      <c r="B94" s="1384" t="s">
        <v>97</v>
      </c>
      <c r="C94" s="1384" t="s">
        <v>147</v>
      </c>
      <c r="D94" s="772">
        <v>873</v>
      </c>
      <c r="E94" s="1191">
        <v>1003</v>
      </c>
      <c r="F94" s="832" t="s">
        <v>804</v>
      </c>
      <c r="G94" s="774">
        <v>200</v>
      </c>
      <c r="H94" s="1191">
        <v>2.65</v>
      </c>
      <c r="I94" s="868">
        <f t="shared" si="15"/>
        <v>0.44</v>
      </c>
      <c r="J94" s="868">
        <v>0.44</v>
      </c>
      <c r="K94" s="861">
        <f t="shared" si="16"/>
        <v>16.603773584905664</v>
      </c>
      <c r="L94" s="862">
        <f t="shared" si="14"/>
        <v>100</v>
      </c>
    </row>
    <row r="95" spans="1:12" ht="24.75" customHeight="1" thickBot="1">
      <c r="A95" s="1381"/>
      <c r="B95" s="1385"/>
      <c r="C95" s="1385"/>
      <c r="D95" s="776">
        <v>873</v>
      </c>
      <c r="E95" s="1192">
        <v>1003</v>
      </c>
      <c r="F95" s="831" t="s">
        <v>804</v>
      </c>
      <c r="G95" s="778">
        <v>300</v>
      </c>
      <c r="H95" s="1192">
        <v>247.35</v>
      </c>
      <c r="I95" s="869">
        <f t="shared" si="15"/>
        <v>60.33</v>
      </c>
      <c r="J95" s="869">
        <v>60.33</v>
      </c>
      <c r="K95" s="863">
        <f t="shared" si="16"/>
        <v>24.390539721043055</v>
      </c>
      <c r="L95" s="864">
        <f t="shared" si="14"/>
        <v>100</v>
      </c>
    </row>
    <row r="96" spans="1:12" ht="17.25" customHeight="1">
      <c r="A96" s="1380" t="s">
        <v>96</v>
      </c>
      <c r="B96" s="1384" t="s">
        <v>844</v>
      </c>
      <c r="C96" s="1384" t="s">
        <v>147</v>
      </c>
      <c r="D96" s="1191">
        <v>873</v>
      </c>
      <c r="E96" s="1191">
        <v>1003</v>
      </c>
      <c r="F96" s="832" t="s">
        <v>806</v>
      </c>
      <c r="G96" s="774">
        <v>200</v>
      </c>
      <c r="H96" s="1191">
        <v>0</v>
      </c>
      <c r="I96" s="868">
        <v>0</v>
      </c>
      <c r="J96" s="868">
        <v>0</v>
      </c>
      <c r="K96" s="861">
        <v>0</v>
      </c>
      <c r="L96" s="862">
        <v>0</v>
      </c>
    </row>
    <row r="97" spans="1:12" ht="18" customHeight="1" thickBot="1">
      <c r="A97" s="1381"/>
      <c r="B97" s="1385"/>
      <c r="C97" s="1385"/>
      <c r="D97" s="1192">
        <v>873</v>
      </c>
      <c r="E97" s="1192">
        <v>1003</v>
      </c>
      <c r="F97" s="831" t="s">
        <v>806</v>
      </c>
      <c r="G97" s="778">
        <v>300</v>
      </c>
      <c r="H97" s="1192">
        <v>940</v>
      </c>
      <c r="I97" s="869">
        <f>J97</f>
        <v>280</v>
      </c>
      <c r="J97" s="869">
        <v>280</v>
      </c>
      <c r="K97" s="863">
        <f t="shared" si="16"/>
        <v>29.787234042553191</v>
      </c>
      <c r="L97" s="864">
        <v>0</v>
      </c>
    </row>
    <row r="98" spans="1:12" ht="54" customHeight="1" thickBot="1">
      <c r="A98" s="1412" t="s">
        <v>98</v>
      </c>
      <c r="B98" s="1413" t="s">
        <v>99</v>
      </c>
      <c r="C98" s="787" t="s">
        <v>827</v>
      </c>
      <c r="D98" s="788">
        <v>873</v>
      </c>
      <c r="E98" s="788" t="s">
        <v>144</v>
      </c>
      <c r="F98" s="834" t="s">
        <v>144</v>
      </c>
      <c r="G98" s="788" t="s">
        <v>144</v>
      </c>
      <c r="H98" s="928">
        <f>H101</f>
        <v>1375.5</v>
      </c>
      <c r="I98" s="928">
        <f>I101</f>
        <v>1127.4000000000001</v>
      </c>
      <c r="J98" s="928">
        <f>J101</f>
        <v>1127.4000000000001</v>
      </c>
      <c r="K98" s="928">
        <f>J98/H98*100</f>
        <v>81.962922573609603</v>
      </c>
      <c r="L98" s="897">
        <f>J98/I98*100</f>
        <v>100</v>
      </c>
    </row>
    <row r="99" spans="1:12" ht="140.25" hidden="1" customHeight="1">
      <c r="A99" s="1400"/>
      <c r="B99" s="1414"/>
      <c r="C99" s="1415" t="s">
        <v>211</v>
      </c>
      <c r="D99" s="1418">
        <v>873</v>
      </c>
      <c r="E99" s="1418" t="s">
        <v>144</v>
      </c>
      <c r="F99" s="1429" t="s">
        <v>144</v>
      </c>
      <c r="G99" s="1418" t="s">
        <v>144</v>
      </c>
      <c r="H99" s="1418">
        <f>H101</f>
        <v>1375.5</v>
      </c>
      <c r="I99" s="1418">
        <f>I101</f>
        <v>1127.4000000000001</v>
      </c>
      <c r="J99" s="1418">
        <f>J101</f>
        <v>1127.4000000000001</v>
      </c>
      <c r="K99" s="926">
        <f t="shared" ref="K99:K101" si="17">J99/H99*100</f>
        <v>81.962922573609603</v>
      </c>
      <c r="L99" s="927">
        <f t="shared" ref="L99:L101" si="18">J99/I99*100</f>
        <v>100</v>
      </c>
    </row>
    <row r="100" spans="1:12" ht="12.75" customHeight="1">
      <c r="A100" s="1400"/>
      <c r="B100" s="1414"/>
      <c r="C100" s="1416"/>
      <c r="D100" s="1419"/>
      <c r="E100" s="1419"/>
      <c r="F100" s="1430"/>
      <c r="G100" s="1419"/>
      <c r="H100" s="1419"/>
      <c r="I100" s="1419"/>
      <c r="J100" s="1419"/>
      <c r="K100" s="1194">
        <f>K101</f>
        <v>81.962922573609603</v>
      </c>
      <c r="L100" s="1195">
        <f>L101</f>
        <v>100</v>
      </c>
    </row>
    <row r="101" spans="1:12" ht="33.75" customHeight="1">
      <c r="A101" s="1403" t="s">
        <v>100</v>
      </c>
      <c r="B101" s="1420" t="s">
        <v>927</v>
      </c>
      <c r="C101" s="1416"/>
      <c r="D101" s="1422">
        <v>873</v>
      </c>
      <c r="E101" s="1422">
        <v>1006</v>
      </c>
      <c r="F101" s="1424" t="s">
        <v>817</v>
      </c>
      <c r="G101" s="1426">
        <v>600</v>
      </c>
      <c r="H101" s="1419">
        <v>1375.5</v>
      </c>
      <c r="I101" s="1419">
        <f>J101</f>
        <v>1127.4000000000001</v>
      </c>
      <c r="J101" s="1419">
        <v>1127.4000000000001</v>
      </c>
      <c r="K101" s="1431">
        <f t="shared" si="17"/>
        <v>81.962922573609603</v>
      </c>
      <c r="L101" s="1433">
        <f t="shared" si="18"/>
        <v>100</v>
      </c>
    </row>
    <row r="102" spans="1:12" ht="62.25" customHeight="1" thickBot="1">
      <c r="A102" s="1381"/>
      <c r="B102" s="1421"/>
      <c r="C102" s="1417"/>
      <c r="D102" s="1423"/>
      <c r="E102" s="1423"/>
      <c r="F102" s="1425"/>
      <c r="G102" s="1427"/>
      <c r="H102" s="1428"/>
      <c r="I102" s="1428"/>
      <c r="J102" s="1428"/>
      <c r="K102" s="1432"/>
      <c r="L102" s="1434"/>
    </row>
    <row r="103" spans="1:12" ht="27.75" customHeight="1" thickBot="1">
      <c r="A103" s="1435" t="s">
        <v>102</v>
      </c>
      <c r="B103" s="1436" t="s">
        <v>103</v>
      </c>
      <c r="C103" s="880" t="s">
        <v>827</v>
      </c>
      <c r="D103" s="922">
        <v>873</v>
      </c>
      <c r="E103" s="922" t="s">
        <v>144</v>
      </c>
      <c r="F103" s="923" t="s">
        <v>144</v>
      </c>
      <c r="G103" s="922" t="s">
        <v>144</v>
      </c>
      <c r="H103" s="932">
        <f>H104</f>
        <v>11514.3</v>
      </c>
      <c r="I103" s="932">
        <f>I104</f>
        <v>7306.5300000000025</v>
      </c>
      <c r="J103" s="932">
        <f>J104</f>
        <v>7306.5300000000025</v>
      </c>
      <c r="K103" s="933">
        <f>K104</f>
        <v>63.456137151194625</v>
      </c>
      <c r="L103" s="934">
        <f>L104</f>
        <v>100</v>
      </c>
    </row>
    <row r="104" spans="1:12" ht="109.5" customHeight="1" thickBot="1">
      <c r="A104" s="1435"/>
      <c r="B104" s="1436"/>
      <c r="C104" s="935" t="s">
        <v>211</v>
      </c>
      <c r="D104" s="936">
        <v>873</v>
      </c>
      <c r="E104" s="937" t="s">
        <v>144</v>
      </c>
      <c r="F104" s="938" t="s">
        <v>144</v>
      </c>
      <c r="G104" s="937" t="s">
        <v>144</v>
      </c>
      <c r="H104" s="939">
        <f>H105+H106+H107+H109+H108+H110+H111+H112</f>
        <v>11514.3</v>
      </c>
      <c r="I104" s="939">
        <f t="shared" ref="I104:I112" si="19">J104</f>
        <v>7306.5300000000025</v>
      </c>
      <c r="J104" s="939">
        <f>J105+J106+J107+J108+J109+J110+J111+J112</f>
        <v>7306.5300000000025</v>
      </c>
      <c r="K104" s="940">
        <f>J104/H104*100</f>
        <v>63.456137151194625</v>
      </c>
      <c r="L104" s="940">
        <f>J104/I104*100</f>
        <v>100</v>
      </c>
    </row>
    <row r="105" spans="1:12" ht="42" customHeight="1" thickBot="1">
      <c r="A105" s="804" t="s">
        <v>104</v>
      </c>
      <c r="B105" s="801" t="s">
        <v>105</v>
      </c>
      <c r="C105" s="941" t="s">
        <v>147</v>
      </c>
      <c r="D105" s="803">
        <v>873</v>
      </c>
      <c r="E105" s="802">
        <v>1006</v>
      </c>
      <c r="F105" s="859" t="s">
        <v>813</v>
      </c>
      <c r="G105" s="860">
        <v>100</v>
      </c>
      <c r="H105" s="802">
        <v>7693</v>
      </c>
      <c r="I105" s="802">
        <f t="shared" si="19"/>
        <v>4916.0200000000004</v>
      </c>
      <c r="J105" s="802">
        <v>4916.0200000000004</v>
      </c>
      <c r="K105" s="929">
        <f t="shared" ref="K105:K112" si="20">J105/H105*100</f>
        <v>63.902508774210332</v>
      </c>
      <c r="L105" s="930">
        <f t="shared" ref="L105:L112" si="21">J105/I105*100</f>
        <v>100</v>
      </c>
    </row>
    <row r="106" spans="1:12" ht="62.25" customHeight="1" thickBot="1">
      <c r="A106" s="1187" t="s">
        <v>106</v>
      </c>
      <c r="B106" s="1196" t="s">
        <v>107</v>
      </c>
      <c r="C106" s="856" t="s">
        <v>147</v>
      </c>
      <c r="D106" s="939">
        <v>873</v>
      </c>
      <c r="E106" s="937">
        <v>1006</v>
      </c>
      <c r="F106" s="946" t="s">
        <v>814</v>
      </c>
      <c r="G106" s="947">
        <v>100</v>
      </c>
      <c r="H106" s="937">
        <v>345</v>
      </c>
      <c r="I106" s="937">
        <f t="shared" si="19"/>
        <v>214.97</v>
      </c>
      <c r="J106" s="937">
        <v>214.97</v>
      </c>
      <c r="K106" s="948">
        <f t="shared" si="20"/>
        <v>62.310144927536228</v>
      </c>
      <c r="L106" s="949">
        <f t="shared" si="21"/>
        <v>100</v>
      </c>
    </row>
    <row r="107" spans="1:12" ht="22.5" customHeight="1">
      <c r="A107" s="1386" t="s">
        <v>108</v>
      </c>
      <c r="B107" s="1437" t="s">
        <v>109</v>
      </c>
      <c r="C107" s="1437" t="s">
        <v>147</v>
      </c>
      <c r="D107" s="809">
        <v>873</v>
      </c>
      <c r="E107" s="810">
        <v>1006</v>
      </c>
      <c r="F107" s="811" t="s">
        <v>815</v>
      </c>
      <c r="G107" s="812">
        <v>100</v>
      </c>
      <c r="H107" s="810">
        <v>751.9</v>
      </c>
      <c r="I107" s="810">
        <f t="shared" si="19"/>
        <v>459.13</v>
      </c>
      <c r="J107" s="810">
        <v>459.13</v>
      </c>
      <c r="K107" s="942">
        <f t="shared" si="20"/>
        <v>61.062641308684661</v>
      </c>
      <c r="L107" s="943">
        <f t="shared" si="21"/>
        <v>100</v>
      </c>
    </row>
    <row r="108" spans="1:12" ht="27" customHeight="1" thickBot="1">
      <c r="A108" s="1387"/>
      <c r="B108" s="1438"/>
      <c r="C108" s="1438"/>
      <c r="D108" s="815">
        <v>873</v>
      </c>
      <c r="E108" s="813">
        <v>1006</v>
      </c>
      <c r="F108" s="816" t="s">
        <v>815</v>
      </c>
      <c r="G108" s="817">
        <v>200</v>
      </c>
      <c r="H108" s="813">
        <v>32.1</v>
      </c>
      <c r="I108" s="813">
        <f t="shared" si="19"/>
        <v>32.1</v>
      </c>
      <c r="J108" s="813">
        <v>32.1</v>
      </c>
      <c r="K108" s="944">
        <f t="shared" si="20"/>
        <v>100</v>
      </c>
      <c r="L108" s="945">
        <f t="shared" si="21"/>
        <v>100</v>
      </c>
    </row>
    <row r="109" spans="1:12" ht="24.75" customHeight="1">
      <c r="A109" s="1380" t="s">
        <v>110</v>
      </c>
      <c r="B109" s="1396" t="s">
        <v>111</v>
      </c>
      <c r="C109" s="1396" t="s">
        <v>147</v>
      </c>
      <c r="D109" s="809">
        <v>873</v>
      </c>
      <c r="E109" s="810">
        <v>1006</v>
      </c>
      <c r="F109" s="811" t="s">
        <v>812</v>
      </c>
      <c r="G109" s="812">
        <v>100</v>
      </c>
      <c r="H109" s="818">
        <v>2467</v>
      </c>
      <c r="I109" s="818">
        <f t="shared" si="19"/>
        <v>1575.52</v>
      </c>
      <c r="J109" s="818">
        <v>1575.52</v>
      </c>
      <c r="K109" s="942">
        <f t="shared" si="20"/>
        <v>63.863802188893395</v>
      </c>
      <c r="L109" s="943">
        <f t="shared" si="21"/>
        <v>100</v>
      </c>
    </row>
    <row r="110" spans="1:12" ht="21" customHeight="1">
      <c r="A110" s="1398"/>
      <c r="B110" s="1405"/>
      <c r="C110" s="1405"/>
      <c r="D110" s="819">
        <v>873</v>
      </c>
      <c r="E110" s="820">
        <v>1006</v>
      </c>
      <c r="F110" s="821" t="s">
        <v>812</v>
      </c>
      <c r="G110" s="822">
        <v>200</v>
      </c>
      <c r="H110" s="820">
        <v>150</v>
      </c>
      <c r="I110" s="820">
        <f t="shared" si="19"/>
        <v>101.02</v>
      </c>
      <c r="J110" s="820">
        <v>101.02</v>
      </c>
      <c r="K110" s="931">
        <f t="shared" si="20"/>
        <v>67.346666666666664</v>
      </c>
      <c r="L110" s="950">
        <f t="shared" si="21"/>
        <v>100</v>
      </c>
    </row>
    <row r="111" spans="1:12" ht="23.25" customHeight="1" thickBot="1">
      <c r="A111" s="1381"/>
      <c r="B111" s="1397"/>
      <c r="C111" s="1397"/>
      <c r="D111" s="815">
        <v>873</v>
      </c>
      <c r="E111" s="813">
        <v>1006</v>
      </c>
      <c r="F111" s="816" t="s">
        <v>812</v>
      </c>
      <c r="G111" s="817">
        <v>800</v>
      </c>
      <c r="H111" s="813">
        <v>66</v>
      </c>
      <c r="I111" s="813">
        <f t="shared" si="19"/>
        <v>0.8</v>
      </c>
      <c r="J111" s="813">
        <v>0.8</v>
      </c>
      <c r="K111" s="944">
        <f t="shared" si="20"/>
        <v>1.2121212121212122</v>
      </c>
      <c r="L111" s="945">
        <v>0</v>
      </c>
    </row>
    <row r="112" spans="1:12" ht="26.25" customHeight="1" thickBot="1">
      <c r="A112" s="804" t="s">
        <v>845</v>
      </c>
      <c r="B112" s="801" t="s">
        <v>846</v>
      </c>
      <c r="C112" s="941" t="s">
        <v>147</v>
      </c>
      <c r="D112" s="803">
        <v>873</v>
      </c>
      <c r="E112" s="805">
        <v>1006</v>
      </c>
      <c r="F112" s="806" t="s">
        <v>816</v>
      </c>
      <c r="G112" s="807">
        <v>200</v>
      </c>
      <c r="H112" s="805">
        <v>9.3000000000000007</v>
      </c>
      <c r="I112" s="805">
        <f t="shared" si="19"/>
        <v>6.97</v>
      </c>
      <c r="J112" s="805">
        <v>6.97</v>
      </c>
      <c r="K112" s="929">
        <f t="shared" si="20"/>
        <v>74.946236559139777</v>
      </c>
      <c r="L112" s="930">
        <f t="shared" si="21"/>
        <v>100</v>
      </c>
    </row>
    <row r="113" spans="1:8">
      <c r="A113" s="823"/>
      <c r="C113" s="839"/>
    </row>
    <row r="114" spans="1:8" ht="18.75">
      <c r="A114" s="823"/>
      <c r="B114" s="1331" t="s">
        <v>367</v>
      </c>
      <c r="C114" s="1331"/>
      <c r="D114" s="122"/>
      <c r="E114" s="122"/>
      <c r="F114" s="122"/>
      <c r="G114" s="968" t="s">
        <v>368</v>
      </c>
      <c r="H114" s="968"/>
    </row>
    <row r="115" spans="1:8" ht="18.75">
      <c r="A115" s="823"/>
      <c r="B115" s="1181"/>
      <c r="C115" s="1181"/>
      <c r="D115" s="122"/>
      <c r="E115" s="122"/>
      <c r="F115" s="122"/>
      <c r="G115" s="968"/>
      <c r="H115" s="968"/>
    </row>
    <row r="116" spans="1:8" ht="18.75">
      <c r="A116" s="823"/>
      <c r="B116" s="1332" t="s">
        <v>369</v>
      </c>
      <c r="C116" s="1332"/>
      <c r="D116" s="122"/>
      <c r="E116" s="122"/>
      <c r="F116" s="122"/>
      <c r="G116" s="968" t="s">
        <v>370</v>
      </c>
      <c r="H116" s="968"/>
    </row>
    <row r="117" spans="1:8" ht="15">
      <c r="A117" s="823"/>
      <c r="B117"/>
      <c r="C117"/>
      <c r="D117"/>
      <c r="E117"/>
      <c r="F117"/>
      <c r="G117"/>
      <c r="H117"/>
    </row>
  </sheetData>
  <mergeCells count="167">
    <mergeCell ref="A109:A111"/>
    <mergeCell ref="B109:B111"/>
    <mergeCell ref="C109:C111"/>
    <mergeCell ref="B114:C114"/>
    <mergeCell ref="B116:C116"/>
    <mergeCell ref="K101:K102"/>
    <mergeCell ref="L101:L102"/>
    <mergeCell ref="A103:A104"/>
    <mergeCell ref="B103:B104"/>
    <mergeCell ref="A107:A108"/>
    <mergeCell ref="B107:B108"/>
    <mergeCell ref="C107:C108"/>
    <mergeCell ref="J99:J100"/>
    <mergeCell ref="A101:A102"/>
    <mergeCell ref="B101:B102"/>
    <mergeCell ref="D101:D102"/>
    <mergeCell ref="E101:E102"/>
    <mergeCell ref="F101:F102"/>
    <mergeCell ref="G101:G102"/>
    <mergeCell ref="H101:H102"/>
    <mergeCell ref="I101:I102"/>
    <mergeCell ref="J101:J102"/>
    <mergeCell ref="D99:D100"/>
    <mergeCell ref="E99:E100"/>
    <mergeCell ref="F99:F100"/>
    <mergeCell ref="G99:G100"/>
    <mergeCell ref="H99:H100"/>
    <mergeCell ref="I99:I100"/>
    <mergeCell ref="A96:A97"/>
    <mergeCell ref="B96:B97"/>
    <mergeCell ref="C96:C97"/>
    <mergeCell ref="A98:A100"/>
    <mergeCell ref="B98:B100"/>
    <mergeCell ref="C99:C102"/>
    <mergeCell ref="A92:A93"/>
    <mergeCell ref="B92:B93"/>
    <mergeCell ref="C92:C93"/>
    <mergeCell ref="A94:A95"/>
    <mergeCell ref="B94:B95"/>
    <mergeCell ref="C94:C95"/>
    <mergeCell ref="A88:A89"/>
    <mergeCell ref="B88:B89"/>
    <mergeCell ref="C88:C89"/>
    <mergeCell ref="A90:A91"/>
    <mergeCell ref="B90:B91"/>
    <mergeCell ref="C90:C91"/>
    <mergeCell ref="A83:A84"/>
    <mergeCell ref="B83:B84"/>
    <mergeCell ref="C83:C84"/>
    <mergeCell ref="A85:A87"/>
    <mergeCell ref="B85:B87"/>
    <mergeCell ref="C85:C87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66:A67"/>
    <mergeCell ref="B66:B67"/>
    <mergeCell ref="A68:A71"/>
    <mergeCell ref="B68:B71"/>
    <mergeCell ref="C68:C69"/>
    <mergeCell ref="A73:A74"/>
    <mergeCell ref="B73:B74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2:A13"/>
    <mergeCell ref="B12:B13"/>
    <mergeCell ref="A14:A15"/>
    <mergeCell ref="B14:B15"/>
    <mergeCell ref="C14:C15"/>
    <mergeCell ref="A16:A17"/>
    <mergeCell ref="B16:B17"/>
    <mergeCell ref="C16:C17"/>
    <mergeCell ref="I4:I6"/>
    <mergeCell ref="J4:J6"/>
    <mergeCell ref="K4:K6"/>
    <mergeCell ref="L4:L6"/>
    <mergeCell ref="A8:A11"/>
    <mergeCell ref="B8:B11"/>
    <mergeCell ref="A1:L1"/>
    <mergeCell ref="A3:A6"/>
    <mergeCell ref="B3:B6"/>
    <mergeCell ref="C3:C6"/>
    <mergeCell ref="D3:G3"/>
    <mergeCell ref="H3:L3"/>
    <mergeCell ref="D4:D6"/>
    <mergeCell ref="E4:E6"/>
    <mergeCell ref="F4:F6"/>
    <mergeCell ref="G4:G6"/>
  </mergeCells>
  <pageMargins left="1.1023622047244095" right="0.70866141732283472" top="0.94488188976377963" bottom="0.74803149606299213" header="0.31496062992125984" footer="0.31496062992125984"/>
  <pageSetup paperSize="9" scale="75" orientation="landscape" r:id="rId1"/>
  <rowBreaks count="5" manualBreakCount="5">
    <brk id="17" max="16383" man="1"/>
    <brk id="37" max="16383" man="1"/>
    <brk id="61" max="16383" man="1"/>
    <brk id="76" max="16383" man="1"/>
    <brk id="10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FF33"/>
  </sheetPr>
  <dimension ref="A1:O117"/>
  <sheetViews>
    <sheetView zoomScaleNormal="100" workbookViewId="0">
      <pane ySplit="6" topLeftCell="A7" activePane="bottomLeft" state="frozen"/>
      <selection pane="bottomLeft" activeCell="O98" sqref="O98"/>
    </sheetView>
  </sheetViews>
  <sheetFormatPr defaultRowHeight="12.75"/>
  <cols>
    <col min="1" max="1" width="24.5703125" style="756" customWidth="1"/>
    <col min="2" max="2" width="30.28515625" style="756" customWidth="1"/>
    <col min="3" max="3" width="16.7109375" style="756" customWidth="1"/>
    <col min="4" max="5" width="9.140625" style="756"/>
    <col min="6" max="6" width="13.28515625" style="824" customWidth="1"/>
    <col min="7" max="7" width="6.28515625" style="756" customWidth="1"/>
    <col min="8" max="8" width="9.140625" style="756"/>
    <col min="9" max="9" width="10.42578125" style="756" customWidth="1"/>
    <col min="10" max="10" width="9.140625" style="756"/>
    <col min="11" max="11" width="10" style="756" bestFit="1" customWidth="1"/>
    <col min="12" max="12" width="11.28515625" style="756" customWidth="1"/>
    <col min="13" max="254" width="9.140625" style="756"/>
    <col min="255" max="255" width="24.5703125" style="756" customWidth="1"/>
    <col min="256" max="256" width="30.28515625" style="756" customWidth="1"/>
    <col min="257" max="257" width="16.7109375" style="756" customWidth="1"/>
    <col min="258" max="259" width="9.140625" style="756"/>
    <col min="260" max="260" width="13.28515625" style="756" customWidth="1"/>
    <col min="261" max="261" width="9.140625" style="756"/>
    <col min="262" max="262" width="8.5703125" style="756" customWidth="1"/>
    <col min="263" max="510" width="9.140625" style="756"/>
    <col min="511" max="511" width="24.5703125" style="756" customWidth="1"/>
    <col min="512" max="512" width="30.28515625" style="756" customWidth="1"/>
    <col min="513" max="513" width="16.7109375" style="756" customWidth="1"/>
    <col min="514" max="515" width="9.140625" style="756"/>
    <col min="516" max="516" width="13.28515625" style="756" customWidth="1"/>
    <col min="517" max="517" width="9.140625" style="756"/>
    <col min="518" max="518" width="8.5703125" style="756" customWidth="1"/>
    <col min="519" max="766" width="9.140625" style="756"/>
    <col min="767" max="767" width="24.5703125" style="756" customWidth="1"/>
    <col min="768" max="768" width="30.28515625" style="756" customWidth="1"/>
    <col min="769" max="769" width="16.7109375" style="756" customWidth="1"/>
    <col min="770" max="771" width="9.140625" style="756"/>
    <col min="772" max="772" width="13.28515625" style="756" customWidth="1"/>
    <col min="773" max="773" width="9.140625" style="756"/>
    <col min="774" max="774" width="8.5703125" style="756" customWidth="1"/>
    <col min="775" max="1022" width="9.140625" style="756"/>
    <col min="1023" max="1023" width="24.5703125" style="756" customWidth="1"/>
    <col min="1024" max="1024" width="30.28515625" style="756" customWidth="1"/>
    <col min="1025" max="1025" width="16.7109375" style="756" customWidth="1"/>
    <col min="1026" max="1027" width="9.140625" style="756"/>
    <col min="1028" max="1028" width="13.28515625" style="756" customWidth="1"/>
    <col min="1029" max="1029" width="9.140625" style="756"/>
    <col min="1030" max="1030" width="8.5703125" style="756" customWidth="1"/>
    <col min="1031" max="1278" width="9.140625" style="756"/>
    <col min="1279" max="1279" width="24.5703125" style="756" customWidth="1"/>
    <col min="1280" max="1280" width="30.28515625" style="756" customWidth="1"/>
    <col min="1281" max="1281" width="16.7109375" style="756" customWidth="1"/>
    <col min="1282" max="1283" width="9.140625" style="756"/>
    <col min="1284" max="1284" width="13.28515625" style="756" customWidth="1"/>
    <col min="1285" max="1285" width="9.140625" style="756"/>
    <col min="1286" max="1286" width="8.5703125" style="756" customWidth="1"/>
    <col min="1287" max="1534" width="9.140625" style="756"/>
    <col min="1535" max="1535" width="24.5703125" style="756" customWidth="1"/>
    <col min="1536" max="1536" width="30.28515625" style="756" customWidth="1"/>
    <col min="1537" max="1537" width="16.7109375" style="756" customWidth="1"/>
    <col min="1538" max="1539" width="9.140625" style="756"/>
    <col min="1540" max="1540" width="13.28515625" style="756" customWidth="1"/>
    <col min="1541" max="1541" width="9.140625" style="756"/>
    <col min="1542" max="1542" width="8.5703125" style="756" customWidth="1"/>
    <col min="1543" max="1790" width="9.140625" style="756"/>
    <col min="1791" max="1791" width="24.5703125" style="756" customWidth="1"/>
    <col min="1792" max="1792" width="30.28515625" style="756" customWidth="1"/>
    <col min="1793" max="1793" width="16.7109375" style="756" customWidth="1"/>
    <col min="1794" max="1795" width="9.140625" style="756"/>
    <col min="1796" max="1796" width="13.28515625" style="756" customWidth="1"/>
    <col min="1797" max="1797" width="9.140625" style="756"/>
    <col min="1798" max="1798" width="8.5703125" style="756" customWidth="1"/>
    <col min="1799" max="2046" width="9.140625" style="756"/>
    <col min="2047" max="2047" width="24.5703125" style="756" customWidth="1"/>
    <col min="2048" max="2048" width="30.28515625" style="756" customWidth="1"/>
    <col min="2049" max="2049" width="16.7109375" style="756" customWidth="1"/>
    <col min="2050" max="2051" width="9.140625" style="756"/>
    <col min="2052" max="2052" width="13.28515625" style="756" customWidth="1"/>
    <col min="2053" max="2053" width="9.140625" style="756"/>
    <col min="2054" max="2054" width="8.5703125" style="756" customWidth="1"/>
    <col min="2055" max="2302" width="9.140625" style="756"/>
    <col min="2303" max="2303" width="24.5703125" style="756" customWidth="1"/>
    <col min="2304" max="2304" width="30.28515625" style="756" customWidth="1"/>
    <col min="2305" max="2305" width="16.7109375" style="756" customWidth="1"/>
    <col min="2306" max="2307" width="9.140625" style="756"/>
    <col min="2308" max="2308" width="13.28515625" style="756" customWidth="1"/>
    <col min="2309" max="2309" width="9.140625" style="756"/>
    <col min="2310" max="2310" width="8.5703125" style="756" customWidth="1"/>
    <col min="2311" max="2558" width="9.140625" style="756"/>
    <col min="2559" max="2559" width="24.5703125" style="756" customWidth="1"/>
    <col min="2560" max="2560" width="30.28515625" style="756" customWidth="1"/>
    <col min="2561" max="2561" width="16.7109375" style="756" customWidth="1"/>
    <col min="2562" max="2563" width="9.140625" style="756"/>
    <col min="2564" max="2564" width="13.28515625" style="756" customWidth="1"/>
    <col min="2565" max="2565" width="9.140625" style="756"/>
    <col min="2566" max="2566" width="8.5703125" style="756" customWidth="1"/>
    <col min="2567" max="2814" width="9.140625" style="756"/>
    <col min="2815" max="2815" width="24.5703125" style="756" customWidth="1"/>
    <col min="2816" max="2816" width="30.28515625" style="756" customWidth="1"/>
    <col min="2817" max="2817" width="16.7109375" style="756" customWidth="1"/>
    <col min="2818" max="2819" width="9.140625" style="756"/>
    <col min="2820" max="2820" width="13.28515625" style="756" customWidth="1"/>
    <col min="2821" max="2821" width="9.140625" style="756"/>
    <col min="2822" max="2822" width="8.5703125" style="756" customWidth="1"/>
    <col min="2823" max="3070" width="9.140625" style="756"/>
    <col min="3071" max="3071" width="24.5703125" style="756" customWidth="1"/>
    <col min="3072" max="3072" width="30.28515625" style="756" customWidth="1"/>
    <col min="3073" max="3073" width="16.7109375" style="756" customWidth="1"/>
    <col min="3074" max="3075" width="9.140625" style="756"/>
    <col min="3076" max="3076" width="13.28515625" style="756" customWidth="1"/>
    <col min="3077" max="3077" width="9.140625" style="756"/>
    <col min="3078" max="3078" width="8.5703125" style="756" customWidth="1"/>
    <col min="3079" max="3326" width="9.140625" style="756"/>
    <col min="3327" max="3327" width="24.5703125" style="756" customWidth="1"/>
    <col min="3328" max="3328" width="30.28515625" style="756" customWidth="1"/>
    <col min="3329" max="3329" width="16.7109375" style="756" customWidth="1"/>
    <col min="3330" max="3331" width="9.140625" style="756"/>
    <col min="3332" max="3332" width="13.28515625" style="756" customWidth="1"/>
    <col min="3333" max="3333" width="9.140625" style="756"/>
    <col min="3334" max="3334" width="8.5703125" style="756" customWidth="1"/>
    <col min="3335" max="3582" width="9.140625" style="756"/>
    <col min="3583" max="3583" width="24.5703125" style="756" customWidth="1"/>
    <col min="3584" max="3584" width="30.28515625" style="756" customWidth="1"/>
    <col min="3585" max="3585" width="16.7109375" style="756" customWidth="1"/>
    <col min="3586" max="3587" width="9.140625" style="756"/>
    <col min="3588" max="3588" width="13.28515625" style="756" customWidth="1"/>
    <col min="3589" max="3589" width="9.140625" style="756"/>
    <col min="3590" max="3590" width="8.5703125" style="756" customWidth="1"/>
    <col min="3591" max="3838" width="9.140625" style="756"/>
    <col min="3839" max="3839" width="24.5703125" style="756" customWidth="1"/>
    <col min="3840" max="3840" width="30.28515625" style="756" customWidth="1"/>
    <col min="3841" max="3841" width="16.7109375" style="756" customWidth="1"/>
    <col min="3842" max="3843" width="9.140625" style="756"/>
    <col min="3844" max="3844" width="13.28515625" style="756" customWidth="1"/>
    <col min="3845" max="3845" width="9.140625" style="756"/>
    <col min="3846" max="3846" width="8.5703125" style="756" customWidth="1"/>
    <col min="3847" max="4094" width="9.140625" style="756"/>
    <col min="4095" max="4095" width="24.5703125" style="756" customWidth="1"/>
    <col min="4096" max="4096" width="30.28515625" style="756" customWidth="1"/>
    <col min="4097" max="4097" width="16.7109375" style="756" customWidth="1"/>
    <col min="4098" max="4099" width="9.140625" style="756"/>
    <col min="4100" max="4100" width="13.28515625" style="756" customWidth="1"/>
    <col min="4101" max="4101" width="9.140625" style="756"/>
    <col min="4102" max="4102" width="8.5703125" style="756" customWidth="1"/>
    <col min="4103" max="4350" width="9.140625" style="756"/>
    <col min="4351" max="4351" width="24.5703125" style="756" customWidth="1"/>
    <col min="4352" max="4352" width="30.28515625" style="756" customWidth="1"/>
    <col min="4353" max="4353" width="16.7109375" style="756" customWidth="1"/>
    <col min="4354" max="4355" width="9.140625" style="756"/>
    <col min="4356" max="4356" width="13.28515625" style="756" customWidth="1"/>
    <col min="4357" max="4357" width="9.140625" style="756"/>
    <col min="4358" max="4358" width="8.5703125" style="756" customWidth="1"/>
    <col min="4359" max="4606" width="9.140625" style="756"/>
    <col min="4607" max="4607" width="24.5703125" style="756" customWidth="1"/>
    <col min="4608" max="4608" width="30.28515625" style="756" customWidth="1"/>
    <col min="4609" max="4609" width="16.7109375" style="756" customWidth="1"/>
    <col min="4610" max="4611" width="9.140625" style="756"/>
    <col min="4612" max="4612" width="13.28515625" style="756" customWidth="1"/>
    <col min="4613" max="4613" width="9.140625" style="756"/>
    <col min="4614" max="4614" width="8.5703125" style="756" customWidth="1"/>
    <col min="4615" max="4862" width="9.140625" style="756"/>
    <col min="4863" max="4863" width="24.5703125" style="756" customWidth="1"/>
    <col min="4864" max="4864" width="30.28515625" style="756" customWidth="1"/>
    <col min="4865" max="4865" width="16.7109375" style="756" customWidth="1"/>
    <col min="4866" max="4867" width="9.140625" style="756"/>
    <col min="4868" max="4868" width="13.28515625" style="756" customWidth="1"/>
    <col min="4869" max="4869" width="9.140625" style="756"/>
    <col min="4870" max="4870" width="8.5703125" style="756" customWidth="1"/>
    <col min="4871" max="5118" width="9.140625" style="756"/>
    <col min="5119" max="5119" width="24.5703125" style="756" customWidth="1"/>
    <col min="5120" max="5120" width="30.28515625" style="756" customWidth="1"/>
    <col min="5121" max="5121" width="16.7109375" style="756" customWidth="1"/>
    <col min="5122" max="5123" width="9.140625" style="756"/>
    <col min="5124" max="5124" width="13.28515625" style="756" customWidth="1"/>
    <col min="5125" max="5125" width="9.140625" style="756"/>
    <col min="5126" max="5126" width="8.5703125" style="756" customWidth="1"/>
    <col min="5127" max="5374" width="9.140625" style="756"/>
    <col min="5375" max="5375" width="24.5703125" style="756" customWidth="1"/>
    <col min="5376" max="5376" width="30.28515625" style="756" customWidth="1"/>
    <col min="5377" max="5377" width="16.7109375" style="756" customWidth="1"/>
    <col min="5378" max="5379" width="9.140625" style="756"/>
    <col min="5380" max="5380" width="13.28515625" style="756" customWidth="1"/>
    <col min="5381" max="5381" width="9.140625" style="756"/>
    <col min="5382" max="5382" width="8.5703125" style="756" customWidth="1"/>
    <col min="5383" max="5630" width="9.140625" style="756"/>
    <col min="5631" max="5631" width="24.5703125" style="756" customWidth="1"/>
    <col min="5632" max="5632" width="30.28515625" style="756" customWidth="1"/>
    <col min="5633" max="5633" width="16.7109375" style="756" customWidth="1"/>
    <col min="5634" max="5635" width="9.140625" style="756"/>
    <col min="5636" max="5636" width="13.28515625" style="756" customWidth="1"/>
    <col min="5637" max="5637" width="9.140625" style="756"/>
    <col min="5638" max="5638" width="8.5703125" style="756" customWidth="1"/>
    <col min="5639" max="5886" width="9.140625" style="756"/>
    <col min="5887" max="5887" width="24.5703125" style="756" customWidth="1"/>
    <col min="5888" max="5888" width="30.28515625" style="756" customWidth="1"/>
    <col min="5889" max="5889" width="16.7109375" style="756" customWidth="1"/>
    <col min="5890" max="5891" width="9.140625" style="756"/>
    <col min="5892" max="5892" width="13.28515625" style="756" customWidth="1"/>
    <col min="5893" max="5893" width="9.140625" style="756"/>
    <col min="5894" max="5894" width="8.5703125" style="756" customWidth="1"/>
    <col min="5895" max="6142" width="9.140625" style="756"/>
    <col min="6143" max="6143" width="24.5703125" style="756" customWidth="1"/>
    <col min="6144" max="6144" width="30.28515625" style="756" customWidth="1"/>
    <col min="6145" max="6145" width="16.7109375" style="756" customWidth="1"/>
    <col min="6146" max="6147" width="9.140625" style="756"/>
    <col min="6148" max="6148" width="13.28515625" style="756" customWidth="1"/>
    <col min="6149" max="6149" width="9.140625" style="756"/>
    <col min="6150" max="6150" width="8.5703125" style="756" customWidth="1"/>
    <col min="6151" max="6398" width="9.140625" style="756"/>
    <col min="6399" max="6399" width="24.5703125" style="756" customWidth="1"/>
    <col min="6400" max="6400" width="30.28515625" style="756" customWidth="1"/>
    <col min="6401" max="6401" width="16.7109375" style="756" customWidth="1"/>
    <col min="6402" max="6403" width="9.140625" style="756"/>
    <col min="6404" max="6404" width="13.28515625" style="756" customWidth="1"/>
    <col min="6405" max="6405" width="9.140625" style="756"/>
    <col min="6406" max="6406" width="8.5703125" style="756" customWidth="1"/>
    <col min="6407" max="6654" width="9.140625" style="756"/>
    <col min="6655" max="6655" width="24.5703125" style="756" customWidth="1"/>
    <col min="6656" max="6656" width="30.28515625" style="756" customWidth="1"/>
    <col min="6657" max="6657" width="16.7109375" style="756" customWidth="1"/>
    <col min="6658" max="6659" width="9.140625" style="756"/>
    <col min="6660" max="6660" width="13.28515625" style="756" customWidth="1"/>
    <col min="6661" max="6661" width="9.140625" style="756"/>
    <col min="6662" max="6662" width="8.5703125" style="756" customWidth="1"/>
    <col min="6663" max="6910" width="9.140625" style="756"/>
    <col min="6911" max="6911" width="24.5703125" style="756" customWidth="1"/>
    <col min="6912" max="6912" width="30.28515625" style="756" customWidth="1"/>
    <col min="6913" max="6913" width="16.7109375" style="756" customWidth="1"/>
    <col min="6914" max="6915" width="9.140625" style="756"/>
    <col min="6916" max="6916" width="13.28515625" style="756" customWidth="1"/>
    <col min="6917" max="6917" width="9.140625" style="756"/>
    <col min="6918" max="6918" width="8.5703125" style="756" customWidth="1"/>
    <col min="6919" max="7166" width="9.140625" style="756"/>
    <col min="7167" max="7167" width="24.5703125" style="756" customWidth="1"/>
    <col min="7168" max="7168" width="30.28515625" style="756" customWidth="1"/>
    <col min="7169" max="7169" width="16.7109375" style="756" customWidth="1"/>
    <col min="7170" max="7171" width="9.140625" style="756"/>
    <col min="7172" max="7172" width="13.28515625" style="756" customWidth="1"/>
    <col min="7173" max="7173" width="9.140625" style="756"/>
    <col min="7174" max="7174" width="8.5703125" style="756" customWidth="1"/>
    <col min="7175" max="7422" width="9.140625" style="756"/>
    <col min="7423" max="7423" width="24.5703125" style="756" customWidth="1"/>
    <col min="7424" max="7424" width="30.28515625" style="756" customWidth="1"/>
    <col min="7425" max="7425" width="16.7109375" style="756" customWidth="1"/>
    <col min="7426" max="7427" width="9.140625" style="756"/>
    <col min="7428" max="7428" width="13.28515625" style="756" customWidth="1"/>
    <col min="7429" max="7429" width="9.140625" style="756"/>
    <col min="7430" max="7430" width="8.5703125" style="756" customWidth="1"/>
    <col min="7431" max="7678" width="9.140625" style="756"/>
    <col min="7679" max="7679" width="24.5703125" style="756" customWidth="1"/>
    <col min="7680" max="7680" width="30.28515625" style="756" customWidth="1"/>
    <col min="7681" max="7681" width="16.7109375" style="756" customWidth="1"/>
    <col min="7682" max="7683" width="9.140625" style="756"/>
    <col min="7684" max="7684" width="13.28515625" style="756" customWidth="1"/>
    <col min="7685" max="7685" width="9.140625" style="756"/>
    <col min="7686" max="7686" width="8.5703125" style="756" customWidth="1"/>
    <col min="7687" max="7934" width="9.140625" style="756"/>
    <col min="7935" max="7935" width="24.5703125" style="756" customWidth="1"/>
    <col min="7936" max="7936" width="30.28515625" style="756" customWidth="1"/>
    <col min="7937" max="7937" width="16.7109375" style="756" customWidth="1"/>
    <col min="7938" max="7939" width="9.140625" style="756"/>
    <col min="7940" max="7940" width="13.28515625" style="756" customWidth="1"/>
    <col min="7941" max="7941" width="9.140625" style="756"/>
    <col min="7942" max="7942" width="8.5703125" style="756" customWidth="1"/>
    <col min="7943" max="8190" width="9.140625" style="756"/>
    <col min="8191" max="8191" width="24.5703125" style="756" customWidth="1"/>
    <col min="8192" max="8192" width="30.28515625" style="756" customWidth="1"/>
    <col min="8193" max="8193" width="16.7109375" style="756" customWidth="1"/>
    <col min="8194" max="8195" width="9.140625" style="756"/>
    <col min="8196" max="8196" width="13.28515625" style="756" customWidth="1"/>
    <col min="8197" max="8197" width="9.140625" style="756"/>
    <col min="8198" max="8198" width="8.5703125" style="756" customWidth="1"/>
    <col min="8199" max="8446" width="9.140625" style="756"/>
    <col min="8447" max="8447" width="24.5703125" style="756" customWidth="1"/>
    <col min="8448" max="8448" width="30.28515625" style="756" customWidth="1"/>
    <col min="8449" max="8449" width="16.7109375" style="756" customWidth="1"/>
    <col min="8450" max="8451" width="9.140625" style="756"/>
    <col min="8452" max="8452" width="13.28515625" style="756" customWidth="1"/>
    <col min="8453" max="8453" width="9.140625" style="756"/>
    <col min="8454" max="8454" width="8.5703125" style="756" customWidth="1"/>
    <col min="8455" max="8702" width="9.140625" style="756"/>
    <col min="8703" max="8703" width="24.5703125" style="756" customWidth="1"/>
    <col min="8704" max="8704" width="30.28515625" style="756" customWidth="1"/>
    <col min="8705" max="8705" width="16.7109375" style="756" customWidth="1"/>
    <col min="8706" max="8707" width="9.140625" style="756"/>
    <col min="8708" max="8708" width="13.28515625" style="756" customWidth="1"/>
    <col min="8709" max="8709" width="9.140625" style="756"/>
    <col min="8710" max="8710" width="8.5703125" style="756" customWidth="1"/>
    <col min="8711" max="8958" width="9.140625" style="756"/>
    <col min="8959" max="8959" width="24.5703125" style="756" customWidth="1"/>
    <col min="8960" max="8960" width="30.28515625" style="756" customWidth="1"/>
    <col min="8961" max="8961" width="16.7109375" style="756" customWidth="1"/>
    <col min="8962" max="8963" width="9.140625" style="756"/>
    <col min="8964" max="8964" width="13.28515625" style="756" customWidth="1"/>
    <col min="8965" max="8965" width="9.140625" style="756"/>
    <col min="8966" max="8966" width="8.5703125" style="756" customWidth="1"/>
    <col min="8967" max="9214" width="9.140625" style="756"/>
    <col min="9215" max="9215" width="24.5703125" style="756" customWidth="1"/>
    <col min="9216" max="9216" width="30.28515625" style="756" customWidth="1"/>
    <col min="9217" max="9217" width="16.7109375" style="756" customWidth="1"/>
    <col min="9218" max="9219" width="9.140625" style="756"/>
    <col min="9220" max="9220" width="13.28515625" style="756" customWidth="1"/>
    <col min="9221" max="9221" width="9.140625" style="756"/>
    <col min="9222" max="9222" width="8.5703125" style="756" customWidth="1"/>
    <col min="9223" max="9470" width="9.140625" style="756"/>
    <col min="9471" max="9471" width="24.5703125" style="756" customWidth="1"/>
    <col min="9472" max="9472" width="30.28515625" style="756" customWidth="1"/>
    <col min="9473" max="9473" width="16.7109375" style="756" customWidth="1"/>
    <col min="9474" max="9475" width="9.140625" style="756"/>
    <col min="9476" max="9476" width="13.28515625" style="756" customWidth="1"/>
    <col min="9477" max="9477" width="9.140625" style="756"/>
    <col min="9478" max="9478" width="8.5703125" style="756" customWidth="1"/>
    <col min="9479" max="9726" width="9.140625" style="756"/>
    <col min="9727" max="9727" width="24.5703125" style="756" customWidth="1"/>
    <col min="9728" max="9728" width="30.28515625" style="756" customWidth="1"/>
    <col min="9729" max="9729" width="16.7109375" style="756" customWidth="1"/>
    <col min="9730" max="9731" width="9.140625" style="756"/>
    <col min="9732" max="9732" width="13.28515625" style="756" customWidth="1"/>
    <col min="9733" max="9733" width="9.140625" style="756"/>
    <col min="9734" max="9734" width="8.5703125" style="756" customWidth="1"/>
    <col min="9735" max="9982" width="9.140625" style="756"/>
    <col min="9983" max="9983" width="24.5703125" style="756" customWidth="1"/>
    <col min="9984" max="9984" width="30.28515625" style="756" customWidth="1"/>
    <col min="9985" max="9985" width="16.7109375" style="756" customWidth="1"/>
    <col min="9986" max="9987" width="9.140625" style="756"/>
    <col min="9988" max="9988" width="13.28515625" style="756" customWidth="1"/>
    <col min="9989" max="9989" width="9.140625" style="756"/>
    <col min="9990" max="9990" width="8.5703125" style="756" customWidth="1"/>
    <col min="9991" max="10238" width="9.140625" style="756"/>
    <col min="10239" max="10239" width="24.5703125" style="756" customWidth="1"/>
    <col min="10240" max="10240" width="30.28515625" style="756" customWidth="1"/>
    <col min="10241" max="10241" width="16.7109375" style="756" customWidth="1"/>
    <col min="10242" max="10243" width="9.140625" style="756"/>
    <col min="10244" max="10244" width="13.28515625" style="756" customWidth="1"/>
    <col min="10245" max="10245" width="9.140625" style="756"/>
    <col min="10246" max="10246" width="8.5703125" style="756" customWidth="1"/>
    <col min="10247" max="10494" width="9.140625" style="756"/>
    <col min="10495" max="10495" width="24.5703125" style="756" customWidth="1"/>
    <col min="10496" max="10496" width="30.28515625" style="756" customWidth="1"/>
    <col min="10497" max="10497" width="16.7109375" style="756" customWidth="1"/>
    <col min="10498" max="10499" width="9.140625" style="756"/>
    <col min="10500" max="10500" width="13.28515625" style="756" customWidth="1"/>
    <col min="10501" max="10501" width="9.140625" style="756"/>
    <col min="10502" max="10502" width="8.5703125" style="756" customWidth="1"/>
    <col min="10503" max="10750" width="9.140625" style="756"/>
    <col min="10751" max="10751" width="24.5703125" style="756" customWidth="1"/>
    <col min="10752" max="10752" width="30.28515625" style="756" customWidth="1"/>
    <col min="10753" max="10753" width="16.7109375" style="756" customWidth="1"/>
    <col min="10754" max="10755" width="9.140625" style="756"/>
    <col min="10756" max="10756" width="13.28515625" style="756" customWidth="1"/>
    <col min="10757" max="10757" width="9.140625" style="756"/>
    <col min="10758" max="10758" width="8.5703125" style="756" customWidth="1"/>
    <col min="10759" max="11006" width="9.140625" style="756"/>
    <col min="11007" max="11007" width="24.5703125" style="756" customWidth="1"/>
    <col min="11008" max="11008" width="30.28515625" style="756" customWidth="1"/>
    <col min="11009" max="11009" width="16.7109375" style="756" customWidth="1"/>
    <col min="11010" max="11011" width="9.140625" style="756"/>
    <col min="11012" max="11012" width="13.28515625" style="756" customWidth="1"/>
    <col min="11013" max="11013" width="9.140625" style="756"/>
    <col min="11014" max="11014" width="8.5703125" style="756" customWidth="1"/>
    <col min="11015" max="11262" width="9.140625" style="756"/>
    <col min="11263" max="11263" width="24.5703125" style="756" customWidth="1"/>
    <col min="11264" max="11264" width="30.28515625" style="756" customWidth="1"/>
    <col min="11265" max="11265" width="16.7109375" style="756" customWidth="1"/>
    <col min="11266" max="11267" width="9.140625" style="756"/>
    <col min="11268" max="11268" width="13.28515625" style="756" customWidth="1"/>
    <col min="11269" max="11269" width="9.140625" style="756"/>
    <col min="11270" max="11270" width="8.5703125" style="756" customWidth="1"/>
    <col min="11271" max="11518" width="9.140625" style="756"/>
    <col min="11519" max="11519" width="24.5703125" style="756" customWidth="1"/>
    <col min="11520" max="11520" width="30.28515625" style="756" customWidth="1"/>
    <col min="11521" max="11521" width="16.7109375" style="756" customWidth="1"/>
    <col min="11522" max="11523" width="9.140625" style="756"/>
    <col min="11524" max="11524" width="13.28515625" style="756" customWidth="1"/>
    <col min="11525" max="11525" width="9.140625" style="756"/>
    <col min="11526" max="11526" width="8.5703125" style="756" customWidth="1"/>
    <col min="11527" max="11774" width="9.140625" style="756"/>
    <col min="11775" max="11775" width="24.5703125" style="756" customWidth="1"/>
    <col min="11776" max="11776" width="30.28515625" style="756" customWidth="1"/>
    <col min="11777" max="11777" width="16.7109375" style="756" customWidth="1"/>
    <col min="11778" max="11779" width="9.140625" style="756"/>
    <col min="11780" max="11780" width="13.28515625" style="756" customWidth="1"/>
    <col min="11781" max="11781" width="9.140625" style="756"/>
    <col min="11782" max="11782" width="8.5703125" style="756" customWidth="1"/>
    <col min="11783" max="12030" width="9.140625" style="756"/>
    <col min="12031" max="12031" width="24.5703125" style="756" customWidth="1"/>
    <col min="12032" max="12032" width="30.28515625" style="756" customWidth="1"/>
    <col min="12033" max="12033" width="16.7109375" style="756" customWidth="1"/>
    <col min="12034" max="12035" width="9.140625" style="756"/>
    <col min="12036" max="12036" width="13.28515625" style="756" customWidth="1"/>
    <col min="12037" max="12037" width="9.140625" style="756"/>
    <col min="12038" max="12038" width="8.5703125" style="756" customWidth="1"/>
    <col min="12039" max="12286" width="9.140625" style="756"/>
    <col min="12287" max="12287" width="24.5703125" style="756" customWidth="1"/>
    <col min="12288" max="12288" width="30.28515625" style="756" customWidth="1"/>
    <col min="12289" max="12289" width="16.7109375" style="756" customWidth="1"/>
    <col min="12290" max="12291" width="9.140625" style="756"/>
    <col min="12292" max="12292" width="13.28515625" style="756" customWidth="1"/>
    <col min="12293" max="12293" width="9.140625" style="756"/>
    <col min="12294" max="12294" width="8.5703125" style="756" customWidth="1"/>
    <col min="12295" max="12542" width="9.140625" style="756"/>
    <col min="12543" max="12543" width="24.5703125" style="756" customWidth="1"/>
    <col min="12544" max="12544" width="30.28515625" style="756" customWidth="1"/>
    <col min="12545" max="12545" width="16.7109375" style="756" customWidth="1"/>
    <col min="12546" max="12547" width="9.140625" style="756"/>
    <col min="12548" max="12548" width="13.28515625" style="756" customWidth="1"/>
    <col min="12549" max="12549" width="9.140625" style="756"/>
    <col min="12550" max="12550" width="8.5703125" style="756" customWidth="1"/>
    <col min="12551" max="12798" width="9.140625" style="756"/>
    <col min="12799" max="12799" width="24.5703125" style="756" customWidth="1"/>
    <col min="12800" max="12800" width="30.28515625" style="756" customWidth="1"/>
    <col min="12801" max="12801" width="16.7109375" style="756" customWidth="1"/>
    <col min="12802" max="12803" width="9.140625" style="756"/>
    <col min="12804" max="12804" width="13.28515625" style="756" customWidth="1"/>
    <col min="12805" max="12805" width="9.140625" style="756"/>
    <col min="12806" max="12806" width="8.5703125" style="756" customWidth="1"/>
    <col min="12807" max="13054" width="9.140625" style="756"/>
    <col min="13055" max="13055" width="24.5703125" style="756" customWidth="1"/>
    <col min="13056" max="13056" width="30.28515625" style="756" customWidth="1"/>
    <col min="13057" max="13057" width="16.7109375" style="756" customWidth="1"/>
    <col min="13058" max="13059" width="9.140625" style="756"/>
    <col min="13060" max="13060" width="13.28515625" style="756" customWidth="1"/>
    <col min="13061" max="13061" width="9.140625" style="756"/>
    <col min="13062" max="13062" width="8.5703125" style="756" customWidth="1"/>
    <col min="13063" max="13310" width="9.140625" style="756"/>
    <col min="13311" max="13311" width="24.5703125" style="756" customWidth="1"/>
    <col min="13312" max="13312" width="30.28515625" style="756" customWidth="1"/>
    <col min="13313" max="13313" width="16.7109375" style="756" customWidth="1"/>
    <col min="13314" max="13315" width="9.140625" style="756"/>
    <col min="13316" max="13316" width="13.28515625" style="756" customWidth="1"/>
    <col min="13317" max="13317" width="9.140625" style="756"/>
    <col min="13318" max="13318" width="8.5703125" style="756" customWidth="1"/>
    <col min="13319" max="13566" width="9.140625" style="756"/>
    <col min="13567" max="13567" width="24.5703125" style="756" customWidth="1"/>
    <col min="13568" max="13568" width="30.28515625" style="756" customWidth="1"/>
    <col min="13569" max="13569" width="16.7109375" style="756" customWidth="1"/>
    <col min="13570" max="13571" width="9.140625" style="756"/>
    <col min="13572" max="13572" width="13.28515625" style="756" customWidth="1"/>
    <col min="13573" max="13573" width="9.140625" style="756"/>
    <col min="13574" max="13574" width="8.5703125" style="756" customWidth="1"/>
    <col min="13575" max="13822" width="9.140625" style="756"/>
    <col min="13823" max="13823" width="24.5703125" style="756" customWidth="1"/>
    <col min="13824" max="13824" width="30.28515625" style="756" customWidth="1"/>
    <col min="13825" max="13825" width="16.7109375" style="756" customWidth="1"/>
    <col min="13826" max="13827" width="9.140625" style="756"/>
    <col min="13828" max="13828" width="13.28515625" style="756" customWidth="1"/>
    <col min="13829" max="13829" width="9.140625" style="756"/>
    <col min="13830" max="13830" width="8.5703125" style="756" customWidth="1"/>
    <col min="13831" max="14078" width="9.140625" style="756"/>
    <col min="14079" max="14079" width="24.5703125" style="756" customWidth="1"/>
    <col min="14080" max="14080" width="30.28515625" style="756" customWidth="1"/>
    <col min="14081" max="14081" width="16.7109375" style="756" customWidth="1"/>
    <col min="14082" max="14083" width="9.140625" style="756"/>
    <col min="14084" max="14084" width="13.28515625" style="756" customWidth="1"/>
    <col min="14085" max="14085" width="9.140625" style="756"/>
    <col min="14086" max="14086" width="8.5703125" style="756" customWidth="1"/>
    <col min="14087" max="14334" width="9.140625" style="756"/>
    <col min="14335" max="14335" width="24.5703125" style="756" customWidth="1"/>
    <col min="14336" max="14336" width="30.28515625" style="756" customWidth="1"/>
    <col min="14337" max="14337" width="16.7109375" style="756" customWidth="1"/>
    <col min="14338" max="14339" width="9.140625" style="756"/>
    <col min="14340" max="14340" width="13.28515625" style="756" customWidth="1"/>
    <col min="14341" max="14341" width="9.140625" style="756"/>
    <col min="14342" max="14342" width="8.5703125" style="756" customWidth="1"/>
    <col min="14343" max="14590" width="9.140625" style="756"/>
    <col min="14591" max="14591" width="24.5703125" style="756" customWidth="1"/>
    <col min="14592" max="14592" width="30.28515625" style="756" customWidth="1"/>
    <col min="14593" max="14593" width="16.7109375" style="756" customWidth="1"/>
    <col min="14594" max="14595" width="9.140625" style="756"/>
    <col min="14596" max="14596" width="13.28515625" style="756" customWidth="1"/>
    <col min="14597" max="14597" width="9.140625" style="756"/>
    <col min="14598" max="14598" width="8.5703125" style="756" customWidth="1"/>
    <col min="14599" max="14846" width="9.140625" style="756"/>
    <col min="14847" max="14847" width="24.5703125" style="756" customWidth="1"/>
    <col min="14848" max="14848" width="30.28515625" style="756" customWidth="1"/>
    <col min="14849" max="14849" width="16.7109375" style="756" customWidth="1"/>
    <col min="14850" max="14851" width="9.140625" style="756"/>
    <col min="14852" max="14852" width="13.28515625" style="756" customWidth="1"/>
    <col min="14853" max="14853" width="9.140625" style="756"/>
    <col min="14854" max="14854" width="8.5703125" style="756" customWidth="1"/>
    <col min="14855" max="15102" width="9.140625" style="756"/>
    <col min="15103" max="15103" width="24.5703125" style="756" customWidth="1"/>
    <col min="15104" max="15104" width="30.28515625" style="756" customWidth="1"/>
    <col min="15105" max="15105" width="16.7109375" style="756" customWidth="1"/>
    <col min="15106" max="15107" width="9.140625" style="756"/>
    <col min="15108" max="15108" width="13.28515625" style="756" customWidth="1"/>
    <col min="15109" max="15109" width="9.140625" style="756"/>
    <col min="15110" max="15110" width="8.5703125" style="756" customWidth="1"/>
    <col min="15111" max="15358" width="9.140625" style="756"/>
    <col min="15359" max="15359" width="24.5703125" style="756" customWidth="1"/>
    <col min="15360" max="15360" width="30.28515625" style="756" customWidth="1"/>
    <col min="15361" max="15361" width="16.7109375" style="756" customWidth="1"/>
    <col min="15362" max="15363" width="9.140625" style="756"/>
    <col min="15364" max="15364" width="13.28515625" style="756" customWidth="1"/>
    <col min="15365" max="15365" width="9.140625" style="756"/>
    <col min="15366" max="15366" width="8.5703125" style="756" customWidth="1"/>
    <col min="15367" max="15614" width="9.140625" style="756"/>
    <col min="15615" max="15615" width="24.5703125" style="756" customWidth="1"/>
    <col min="15616" max="15616" width="30.28515625" style="756" customWidth="1"/>
    <col min="15617" max="15617" width="16.7109375" style="756" customWidth="1"/>
    <col min="15618" max="15619" width="9.140625" style="756"/>
    <col min="15620" max="15620" width="13.28515625" style="756" customWidth="1"/>
    <col min="15621" max="15621" width="9.140625" style="756"/>
    <col min="15622" max="15622" width="8.5703125" style="756" customWidth="1"/>
    <col min="15623" max="15870" width="9.140625" style="756"/>
    <col min="15871" max="15871" width="24.5703125" style="756" customWidth="1"/>
    <col min="15872" max="15872" width="30.28515625" style="756" customWidth="1"/>
    <col min="15873" max="15873" width="16.7109375" style="756" customWidth="1"/>
    <col min="15874" max="15875" width="9.140625" style="756"/>
    <col min="15876" max="15876" width="13.28515625" style="756" customWidth="1"/>
    <col min="15877" max="15877" width="9.140625" style="756"/>
    <col min="15878" max="15878" width="8.5703125" style="756" customWidth="1"/>
    <col min="15879" max="16126" width="9.140625" style="756"/>
    <col min="16127" max="16127" width="24.5703125" style="756" customWidth="1"/>
    <col min="16128" max="16128" width="30.28515625" style="756" customWidth="1"/>
    <col min="16129" max="16129" width="16.7109375" style="756" customWidth="1"/>
    <col min="16130" max="16131" width="9.140625" style="756"/>
    <col min="16132" max="16132" width="13.28515625" style="756" customWidth="1"/>
    <col min="16133" max="16133" width="9.140625" style="756"/>
    <col min="16134" max="16134" width="8.5703125" style="756" customWidth="1"/>
    <col min="16135" max="16384" width="9.140625" style="756"/>
  </cols>
  <sheetData>
    <row r="1" spans="1:15" ht="27" customHeight="1">
      <c r="A1" s="1337" t="s">
        <v>1745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</row>
    <row r="2" spans="1:15" ht="13.5" thickBot="1"/>
    <row r="3" spans="1:15" ht="20.25" customHeight="1" thickBot="1">
      <c r="A3" s="1373" t="s">
        <v>0</v>
      </c>
      <c r="B3" s="1373" t="s">
        <v>1</v>
      </c>
      <c r="C3" s="1373" t="s">
        <v>822</v>
      </c>
      <c r="D3" s="1375" t="s">
        <v>199</v>
      </c>
      <c r="E3" s="1376"/>
      <c r="F3" s="1376"/>
      <c r="G3" s="1377"/>
      <c r="H3" s="1376" t="s">
        <v>852</v>
      </c>
      <c r="I3" s="1376"/>
      <c r="J3" s="1376"/>
      <c r="K3" s="1376"/>
      <c r="L3" s="1377"/>
    </row>
    <row r="4" spans="1:15" ht="12.75" customHeight="1">
      <c r="A4" s="1374"/>
      <c r="B4" s="1374"/>
      <c r="C4" s="1374"/>
      <c r="D4" s="1373" t="s">
        <v>201</v>
      </c>
      <c r="E4" s="1373" t="s">
        <v>823</v>
      </c>
      <c r="F4" s="1378" t="s">
        <v>204</v>
      </c>
      <c r="G4" s="1373" t="s">
        <v>205</v>
      </c>
      <c r="H4" s="758">
        <v>2016</v>
      </c>
      <c r="I4" s="1365" t="s">
        <v>850</v>
      </c>
      <c r="J4" s="1365" t="s">
        <v>851</v>
      </c>
      <c r="K4" s="1365" t="s">
        <v>848</v>
      </c>
      <c r="L4" s="1365" t="s">
        <v>849</v>
      </c>
    </row>
    <row r="5" spans="1:15" ht="12.75" customHeight="1">
      <c r="A5" s="1374"/>
      <c r="B5" s="1374"/>
      <c r="C5" s="1374"/>
      <c r="D5" s="1374"/>
      <c r="E5" s="1374"/>
      <c r="F5" s="1379"/>
      <c r="G5" s="1374"/>
      <c r="H5" s="758" t="s">
        <v>156</v>
      </c>
      <c r="I5" s="1366"/>
      <c r="J5" s="1366"/>
      <c r="K5" s="1366"/>
      <c r="L5" s="1366"/>
    </row>
    <row r="6" spans="1:15" ht="13.5" customHeight="1" thickBot="1">
      <c r="A6" s="1374"/>
      <c r="B6" s="1374"/>
      <c r="C6" s="1374"/>
      <c r="D6" s="1374"/>
      <c r="E6" s="1374"/>
      <c r="F6" s="1379"/>
      <c r="G6" s="1374"/>
      <c r="H6" s="758" t="s">
        <v>847</v>
      </c>
      <c r="I6" s="1366"/>
      <c r="J6" s="1366"/>
      <c r="K6" s="1366"/>
      <c r="L6" s="1366"/>
    </row>
    <row r="7" spans="1:15" ht="13.5" thickBot="1">
      <c r="A7" s="759">
        <v>1</v>
      </c>
      <c r="B7" s="760">
        <v>2</v>
      </c>
      <c r="C7" s="760">
        <v>3</v>
      </c>
      <c r="D7" s="760">
        <v>4</v>
      </c>
      <c r="E7" s="760">
        <v>5</v>
      </c>
      <c r="F7" s="825">
        <v>6</v>
      </c>
      <c r="G7" s="760">
        <v>7</v>
      </c>
      <c r="H7" s="760">
        <v>8</v>
      </c>
      <c r="I7" s="760">
        <v>9</v>
      </c>
      <c r="J7" s="760">
        <v>10</v>
      </c>
      <c r="K7" s="760">
        <v>11</v>
      </c>
      <c r="L7" s="761">
        <v>12</v>
      </c>
    </row>
    <row r="8" spans="1:15" ht="13.5" thickBot="1">
      <c r="A8" s="1367" t="s">
        <v>16</v>
      </c>
      <c r="B8" s="1370" t="s">
        <v>17</v>
      </c>
      <c r="C8" s="965" t="s">
        <v>207</v>
      </c>
      <c r="D8" s="883" t="s">
        <v>144</v>
      </c>
      <c r="E8" s="883" t="s">
        <v>144</v>
      </c>
      <c r="F8" s="966" t="s">
        <v>144</v>
      </c>
      <c r="G8" s="883" t="s">
        <v>144</v>
      </c>
      <c r="H8" s="973">
        <f>H11</f>
        <v>569654.80000000005</v>
      </c>
      <c r="I8" s="974">
        <f>I11</f>
        <v>460988.59</v>
      </c>
      <c r="J8" s="974">
        <f>J11</f>
        <v>366391.42000000004</v>
      </c>
      <c r="K8" s="974">
        <f>J8/H8*100</f>
        <v>64.318148464649113</v>
      </c>
      <c r="L8" s="975">
        <f>J8/I8*100</f>
        <v>79.479498614054634</v>
      </c>
    </row>
    <row r="9" spans="1:15" ht="71.25" customHeight="1">
      <c r="A9" s="1368"/>
      <c r="B9" s="1371"/>
      <c r="C9" s="1114" t="s">
        <v>208</v>
      </c>
      <c r="D9" s="1012">
        <v>873</v>
      </c>
      <c r="E9" s="1012" t="s">
        <v>144</v>
      </c>
      <c r="F9" s="827" t="s">
        <v>144</v>
      </c>
      <c r="G9" s="1012" t="s">
        <v>144</v>
      </c>
      <c r="H9" s="867">
        <f>H11</f>
        <v>569654.80000000005</v>
      </c>
      <c r="I9" s="953">
        <f>I11</f>
        <v>460988.59</v>
      </c>
      <c r="J9" s="954">
        <f>J11</f>
        <v>366391.42000000004</v>
      </c>
      <c r="K9" s="953">
        <f t="shared" ref="K9:K11" si="0">J9/H9*100</f>
        <v>64.318148464649113</v>
      </c>
      <c r="L9" s="976">
        <f t="shared" ref="L9:L11" si="1">J9/I9*100</f>
        <v>79.479498614054634</v>
      </c>
    </row>
    <row r="10" spans="1:15" ht="83.25" customHeight="1">
      <c r="A10" s="1368"/>
      <c r="B10" s="1371"/>
      <c r="C10" s="1115" t="s">
        <v>824</v>
      </c>
      <c r="D10" s="765">
        <v>873</v>
      </c>
      <c r="E10" s="765" t="s">
        <v>144</v>
      </c>
      <c r="F10" s="826" t="s">
        <v>144</v>
      </c>
      <c r="G10" s="765" t="s">
        <v>144</v>
      </c>
      <c r="H10" s="766">
        <f>H11</f>
        <v>569654.80000000005</v>
      </c>
      <c r="I10" s="955">
        <f>I11</f>
        <v>460988.59</v>
      </c>
      <c r="J10" s="955">
        <f>J11</f>
        <v>366391.42000000004</v>
      </c>
      <c r="K10" s="955">
        <f t="shared" si="0"/>
        <v>64.318148464649113</v>
      </c>
      <c r="L10" s="977">
        <f t="shared" si="1"/>
        <v>79.479498614054634</v>
      </c>
      <c r="O10" s="979"/>
    </row>
    <row r="11" spans="1:15" ht="88.5" customHeight="1" thickBot="1">
      <c r="A11" s="1369"/>
      <c r="B11" s="1372"/>
      <c r="C11" s="1116" t="s">
        <v>825</v>
      </c>
      <c r="D11" s="1010">
        <v>873</v>
      </c>
      <c r="E11" s="1010" t="s">
        <v>144</v>
      </c>
      <c r="F11" s="882" t="s">
        <v>144</v>
      </c>
      <c r="G11" s="1010" t="s">
        <v>144</v>
      </c>
      <c r="H11" s="962">
        <f>H12+H66+H73+H98+H103</f>
        <v>569654.80000000005</v>
      </c>
      <c r="I11" s="963">
        <f>I12+I66+I73+I98+I103</f>
        <v>460988.59</v>
      </c>
      <c r="J11" s="964">
        <f>J12+J66+J73+J98+J103</f>
        <v>366391.42000000004</v>
      </c>
      <c r="K11" s="963">
        <f t="shared" si="0"/>
        <v>64.318148464649113</v>
      </c>
      <c r="L11" s="978">
        <f t="shared" si="1"/>
        <v>79.479498614054634</v>
      </c>
    </row>
    <row r="12" spans="1:15" ht="22.5" customHeight="1" thickBot="1">
      <c r="A12" s="1390" t="s">
        <v>23</v>
      </c>
      <c r="B12" s="1392" t="s">
        <v>826</v>
      </c>
      <c r="C12" s="956" t="s">
        <v>827</v>
      </c>
      <c r="D12" s="957">
        <v>873</v>
      </c>
      <c r="E12" s="957" t="s">
        <v>144</v>
      </c>
      <c r="F12" s="958" t="s">
        <v>144</v>
      </c>
      <c r="G12" s="957" t="s">
        <v>144</v>
      </c>
      <c r="H12" s="959">
        <f>H13</f>
        <v>306503</v>
      </c>
      <c r="I12" s="959">
        <f t="shared" ref="I12:J12" si="2">I13</f>
        <v>233489.08000000002</v>
      </c>
      <c r="J12" s="959">
        <f t="shared" si="2"/>
        <v>176989.58000000002</v>
      </c>
      <c r="K12" s="951">
        <f>K13</f>
        <v>57.744811633165092</v>
      </c>
      <c r="L12" s="960">
        <f>L13</f>
        <v>75.80208033711898</v>
      </c>
    </row>
    <row r="13" spans="1:15" ht="110.25" customHeight="1" thickBot="1">
      <c r="A13" s="1391"/>
      <c r="B13" s="1393"/>
      <c r="C13" s="888" t="s">
        <v>828</v>
      </c>
      <c r="D13" s="889">
        <v>873</v>
      </c>
      <c r="E13" s="1009" t="s">
        <v>144</v>
      </c>
      <c r="F13" s="783" t="s">
        <v>144</v>
      </c>
      <c r="G13" s="1009" t="s">
        <v>144</v>
      </c>
      <c r="H13" s="889">
        <f>SUM(H14:H65)</f>
        <v>306503</v>
      </c>
      <c r="I13" s="889">
        <f t="shared" ref="I13:J13" si="3">SUM(I14:I65)</f>
        <v>233489.08000000002</v>
      </c>
      <c r="J13" s="889">
        <f t="shared" si="3"/>
        <v>176989.58000000002</v>
      </c>
      <c r="K13" s="865">
        <f>J13/H13*100</f>
        <v>57.744811633165092</v>
      </c>
      <c r="L13" s="866">
        <f>J13/I13*100</f>
        <v>75.80208033711898</v>
      </c>
    </row>
    <row r="14" spans="1:15" ht="28.5" customHeight="1">
      <c r="A14" s="1380" t="s">
        <v>26</v>
      </c>
      <c r="B14" s="1382" t="s">
        <v>829</v>
      </c>
      <c r="C14" s="1384" t="s">
        <v>147</v>
      </c>
      <c r="D14" s="772">
        <v>873</v>
      </c>
      <c r="E14" s="1013">
        <v>1003</v>
      </c>
      <c r="F14" s="828" t="s">
        <v>777</v>
      </c>
      <c r="G14" s="774">
        <v>300</v>
      </c>
      <c r="H14" s="1013">
        <v>8068.9</v>
      </c>
      <c r="I14" s="868">
        <v>8068.9</v>
      </c>
      <c r="J14" s="868">
        <v>7836.34</v>
      </c>
      <c r="K14" s="861">
        <f t="shared" ref="K14:K81" si="4">J14/H14*100</f>
        <v>97.117822751552268</v>
      </c>
      <c r="L14" s="862">
        <f t="shared" ref="L14:L59" si="5">J14/I14*100</f>
        <v>97.117822751552268</v>
      </c>
    </row>
    <row r="15" spans="1:15" ht="23.25" customHeight="1" thickBot="1">
      <c r="A15" s="1381"/>
      <c r="B15" s="1383"/>
      <c r="C15" s="1385"/>
      <c r="D15" s="776">
        <v>873</v>
      </c>
      <c r="E15" s="1014">
        <v>1003</v>
      </c>
      <c r="F15" s="829" t="s">
        <v>777</v>
      </c>
      <c r="G15" s="778">
        <v>200</v>
      </c>
      <c r="H15" s="1014">
        <v>66.099999999999994</v>
      </c>
      <c r="I15" s="869">
        <v>66.099999999999994</v>
      </c>
      <c r="J15" s="869">
        <v>62.94</v>
      </c>
      <c r="K15" s="863">
        <f t="shared" si="4"/>
        <v>95.219364599092287</v>
      </c>
      <c r="L15" s="864">
        <f t="shared" si="5"/>
        <v>95.219364599092287</v>
      </c>
    </row>
    <row r="16" spans="1:15" ht="23.25" customHeight="1">
      <c r="A16" s="1386" t="s">
        <v>28</v>
      </c>
      <c r="B16" s="1394" t="s">
        <v>29</v>
      </c>
      <c r="C16" s="1384" t="s">
        <v>147</v>
      </c>
      <c r="D16" s="779">
        <v>873</v>
      </c>
      <c r="E16" s="1009">
        <v>1003</v>
      </c>
      <c r="F16" s="830" t="s">
        <v>790</v>
      </c>
      <c r="G16" s="780">
        <v>300</v>
      </c>
      <c r="H16" s="1009">
        <v>173226</v>
      </c>
      <c r="I16" s="870">
        <v>124544.2</v>
      </c>
      <c r="J16" s="870">
        <v>84263.75</v>
      </c>
      <c r="K16" s="861">
        <f t="shared" si="4"/>
        <v>48.643823675429786</v>
      </c>
      <c r="L16" s="862">
        <f t="shared" si="5"/>
        <v>67.65770706303465</v>
      </c>
    </row>
    <row r="17" spans="1:14" ht="20.25" customHeight="1" thickBot="1">
      <c r="A17" s="1387"/>
      <c r="B17" s="1395"/>
      <c r="C17" s="1385"/>
      <c r="D17" s="776">
        <v>873</v>
      </c>
      <c r="E17" s="1014">
        <v>1003</v>
      </c>
      <c r="F17" s="831" t="s">
        <v>853</v>
      </c>
      <c r="G17" s="778">
        <v>200</v>
      </c>
      <c r="H17" s="1014">
        <v>2336</v>
      </c>
      <c r="I17" s="869">
        <v>1141.6500000000001</v>
      </c>
      <c r="J17" s="869">
        <v>962.55</v>
      </c>
      <c r="K17" s="863">
        <f t="shared" si="4"/>
        <v>41.205051369863014</v>
      </c>
      <c r="L17" s="864">
        <f t="shared" si="5"/>
        <v>84.312179739850208</v>
      </c>
    </row>
    <row r="18" spans="1:14" ht="20.25" customHeight="1">
      <c r="A18" s="1380" t="s">
        <v>33</v>
      </c>
      <c r="B18" s="1382" t="s">
        <v>34</v>
      </c>
      <c r="C18" s="1384" t="s">
        <v>147</v>
      </c>
      <c r="D18" s="772">
        <v>873</v>
      </c>
      <c r="E18" s="1013">
        <v>1003</v>
      </c>
      <c r="F18" s="832" t="s">
        <v>778</v>
      </c>
      <c r="G18" s="774">
        <v>300</v>
      </c>
      <c r="H18" s="1013">
        <v>21</v>
      </c>
      <c r="I18" s="868">
        <v>18</v>
      </c>
      <c r="J18" s="868">
        <v>14.97</v>
      </c>
      <c r="K18" s="861">
        <f t="shared" si="4"/>
        <v>71.285714285714292</v>
      </c>
      <c r="L18" s="862">
        <f t="shared" si="5"/>
        <v>83.166666666666671</v>
      </c>
    </row>
    <row r="19" spans="1:14" ht="41.25" customHeight="1" thickBot="1">
      <c r="A19" s="1381"/>
      <c r="B19" s="1383"/>
      <c r="C19" s="1385"/>
      <c r="D19" s="776">
        <v>873</v>
      </c>
      <c r="E19" s="1014">
        <v>1003</v>
      </c>
      <c r="F19" s="831" t="s">
        <v>778</v>
      </c>
      <c r="G19" s="778">
        <v>200</v>
      </c>
      <c r="H19" s="1014">
        <v>1</v>
      </c>
      <c r="I19" s="869">
        <v>0.2</v>
      </c>
      <c r="J19" s="869">
        <v>0.12</v>
      </c>
      <c r="K19" s="863">
        <f t="shared" si="4"/>
        <v>12</v>
      </c>
      <c r="L19" s="864">
        <f t="shared" si="5"/>
        <v>60</v>
      </c>
    </row>
    <row r="20" spans="1:14" ht="12.75" customHeight="1">
      <c r="A20" s="1386" t="s">
        <v>35</v>
      </c>
      <c r="B20" s="1388" t="s">
        <v>36</v>
      </c>
      <c r="C20" s="1384" t="s">
        <v>147</v>
      </c>
      <c r="D20" s="779">
        <v>873</v>
      </c>
      <c r="E20" s="1009">
        <v>1003</v>
      </c>
      <c r="F20" s="830" t="s">
        <v>791</v>
      </c>
      <c r="G20" s="780">
        <v>300</v>
      </c>
      <c r="H20" s="1009">
        <v>3734.1</v>
      </c>
      <c r="I20" s="870">
        <v>3470.23</v>
      </c>
      <c r="J20" s="870">
        <v>2311.86</v>
      </c>
      <c r="K20" s="861">
        <f t="shared" si="4"/>
        <v>61.912107335100828</v>
      </c>
      <c r="L20" s="862">
        <f t="shared" si="5"/>
        <v>66.619791771726938</v>
      </c>
    </row>
    <row r="21" spans="1:14" ht="27.75" customHeight="1" thickBot="1">
      <c r="A21" s="1387"/>
      <c r="B21" s="1389"/>
      <c r="C21" s="1385"/>
      <c r="D21" s="776">
        <v>873</v>
      </c>
      <c r="E21" s="1014">
        <v>1003</v>
      </c>
      <c r="F21" s="831" t="s">
        <v>791</v>
      </c>
      <c r="G21" s="778">
        <v>200</v>
      </c>
      <c r="H21" s="1014">
        <v>47.9</v>
      </c>
      <c r="I21" s="869">
        <v>38.4</v>
      </c>
      <c r="J21" s="869">
        <v>20.84</v>
      </c>
      <c r="K21" s="863">
        <f t="shared" si="4"/>
        <v>43.507306889352819</v>
      </c>
      <c r="L21" s="864">
        <f t="shared" si="5"/>
        <v>54.270833333333336</v>
      </c>
    </row>
    <row r="22" spans="1:14" ht="17.25" customHeight="1">
      <c r="A22" s="1380" t="s">
        <v>37</v>
      </c>
      <c r="B22" s="1382" t="s">
        <v>38</v>
      </c>
      <c r="C22" s="1384" t="s">
        <v>147</v>
      </c>
      <c r="D22" s="772">
        <v>873</v>
      </c>
      <c r="E22" s="1013">
        <v>1003</v>
      </c>
      <c r="F22" s="832" t="s">
        <v>796</v>
      </c>
      <c r="G22" s="774">
        <v>300</v>
      </c>
      <c r="H22" s="1013">
        <v>63.24</v>
      </c>
      <c r="I22" s="868">
        <v>50.4</v>
      </c>
      <c r="J22" s="1147">
        <v>40.6</v>
      </c>
      <c r="K22" s="861">
        <f t="shared" si="4"/>
        <v>64.199873497786214</v>
      </c>
      <c r="L22" s="862">
        <f t="shared" si="5"/>
        <v>80.555555555555557</v>
      </c>
    </row>
    <row r="23" spans="1:14" ht="21.75" customHeight="1" thickBot="1">
      <c r="A23" s="1381"/>
      <c r="B23" s="1383"/>
      <c r="C23" s="1385"/>
      <c r="D23" s="776">
        <v>873</v>
      </c>
      <c r="E23" s="1014">
        <v>1003</v>
      </c>
      <c r="F23" s="831" t="s">
        <v>796</v>
      </c>
      <c r="G23" s="778">
        <v>200</v>
      </c>
      <c r="H23" s="1014">
        <v>7.76</v>
      </c>
      <c r="I23" s="869">
        <v>0.6</v>
      </c>
      <c r="J23" s="1148">
        <v>0.61</v>
      </c>
      <c r="K23" s="863">
        <f t="shared" si="4"/>
        <v>7.8608247422680408</v>
      </c>
      <c r="L23" s="864">
        <f t="shared" si="5"/>
        <v>101.66666666666666</v>
      </c>
    </row>
    <row r="24" spans="1:14" ht="29.25" customHeight="1">
      <c r="A24" s="1380" t="s">
        <v>39</v>
      </c>
      <c r="B24" s="1382" t="s">
        <v>40</v>
      </c>
      <c r="C24" s="1384" t="s">
        <v>147</v>
      </c>
      <c r="D24" s="772">
        <v>873</v>
      </c>
      <c r="E24" s="1013">
        <v>1003</v>
      </c>
      <c r="F24" s="832" t="s">
        <v>854</v>
      </c>
      <c r="G24" s="774">
        <v>300</v>
      </c>
      <c r="H24" s="1013">
        <v>139.82</v>
      </c>
      <c r="I24" s="868">
        <v>109.31</v>
      </c>
      <c r="J24" s="868">
        <v>104.4</v>
      </c>
      <c r="K24" s="861">
        <f t="shared" si="4"/>
        <v>74.667429552281519</v>
      </c>
      <c r="L24" s="862">
        <f t="shared" si="5"/>
        <v>95.508187722989675</v>
      </c>
    </row>
    <row r="25" spans="1:14" ht="42.75" customHeight="1" thickBot="1">
      <c r="A25" s="1381"/>
      <c r="B25" s="1383"/>
      <c r="C25" s="1385"/>
      <c r="D25" s="776">
        <v>873</v>
      </c>
      <c r="E25" s="1014">
        <v>1003</v>
      </c>
      <c r="F25" s="831" t="s">
        <v>854</v>
      </c>
      <c r="G25" s="778">
        <v>200</v>
      </c>
      <c r="H25" s="1014">
        <v>2.1800000000000002</v>
      </c>
      <c r="I25" s="869">
        <v>1.94</v>
      </c>
      <c r="J25" s="869">
        <v>1.1499999999999999</v>
      </c>
      <c r="K25" s="863">
        <f t="shared" si="4"/>
        <v>52.752293577981646</v>
      </c>
      <c r="L25" s="864">
        <f t="shared" si="5"/>
        <v>59.27835051546392</v>
      </c>
    </row>
    <row r="26" spans="1:14" ht="20.25" customHeight="1">
      <c r="A26" s="1380" t="s">
        <v>41</v>
      </c>
      <c r="B26" s="1384" t="s">
        <v>42</v>
      </c>
      <c r="C26" s="1384" t="s">
        <v>147</v>
      </c>
      <c r="D26" s="772">
        <v>873</v>
      </c>
      <c r="E26" s="1013">
        <v>1003</v>
      </c>
      <c r="F26" s="832" t="s">
        <v>779</v>
      </c>
      <c r="G26" s="774">
        <v>200</v>
      </c>
      <c r="H26" s="1013">
        <v>32.5</v>
      </c>
      <c r="I26" s="868">
        <v>21.11</v>
      </c>
      <c r="J26" s="868">
        <v>15.92</v>
      </c>
      <c r="K26" s="861">
        <f t="shared" si="4"/>
        <v>48.984615384615381</v>
      </c>
      <c r="L26" s="862">
        <f t="shared" si="5"/>
        <v>75.414495499763149</v>
      </c>
    </row>
    <row r="27" spans="1:14" ht="19.5" customHeight="1" thickBot="1">
      <c r="A27" s="1381"/>
      <c r="B27" s="1385"/>
      <c r="C27" s="1385"/>
      <c r="D27" s="776">
        <v>873</v>
      </c>
      <c r="E27" s="1014">
        <v>1003</v>
      </c>
      <c r="F27" s="831" t="s">
        <v>779</v>
      </c>
      <c r="G27" s="778">
        <v>300</v>
      </c>
      <c r="H27" s="1014">
        <v>2467.5</v>
      </c>
      <c r="I27" s="869">
        <v>2149.75</v>
      </c>
      <c r="J27" s="869">
        <v>1825.08</v>
      </c>
      <c r="K27" s="863">
        <f t="shared" si="4"/>
        <v>73.964741641337383</v>
      </c>
      <c r="L27" s="864">
        <f t="shared" si="5"/>
        <v>84.897313641121059</v>
      </c>
    </row>
    <row r="28" spans="1:14" ht="19.5" customHeight="1">
      <c r="A28" s="1380" t="s">
        <v>43</v>
      </c>
      <c r="B28" s="1384" t="s">
        <v>830</v>
      </c>
      <c r="C28" s="1384" t="s">
        <v>147</v>
      </c>
      <c r="D28" s="772">
        <v>873</v>
      </c>
      <c r="E28" s="1013">
        <v>1003</v>
      </c>
      <c r="F28" s="832" t="s">
        <v>798</v>
      </c>
      <c r="G28" s="774">
        <v>200</v>
      </c>
      <c r="H28" s="1013">
        <v>4</v>
      </c>
      <c r="I28" s="868">
        <v>3</v>
      </c>
      <c r="J28" s="868">
        <v>2.57</v>
      </c>
      <c r="K28" s="861">
        <f t="shared" si="4"/>
        <v>64.25</v>
      </c>
      <c r="L28" s="862">
        <f t="shared" si="5"/>
        <v>85.666666666666657</v>
      </c>
    </row>
    <row r="29" spans="1:14" ht="15.75" customHeight="1" thickBot="1">
      <c r="A29" s="1381"/>
      <c r="B29" s="1385"/>
      <c r="C29" s="1385"/>
      <c r="D29" s="776">
        <v>873</v>
      </c>
      <c r="E29" s="1014">
        <v>1003</v>
      </c>
      <c r="F29" s="831" t="s">
        <v>798</v>
      </c>
      <c r="G29" s="778">
        <v>300</v>
      </c>
      <c r="H29" s="1014">
        <v>496</v>
      </c>
      <c r="I29" s="869">
        <v>372</v>
      </c>
      <c r="J29" s="869">
        <v>321.42</v>
      </c>
      <c r="K29" s="863">
        <f t="shared" si="4"/>
        <v>64.802419354838719</v>
      </c>
      <c r="L29" s="864">
        <f t="shared" si="5"/>
        <v>86.403225806451616</v>
      </c>
    </row>
    <row r="30" spans="1:14" ht="15.75" customHeight="1">
      <c r="A30" s="1380" t="s">
        <v>45</v>
      </c>
      <c r="B30" s="1384" t="s">
        <v>46</v>
      </c>
      <c r="C30" s="1384" t="s">
        <v>147</v>
      </c>
      <c r="D30" s="772">
        <v>873</v>
      </c>
      <c r="E30" s="1013">
        <v>1003</v>
      </c>
      <c r="F30" s="832" t="s">
        <v>780</v>
      </c>
      <c r="G30" s="774">
        <v>200</v>
      </c>
      <c r="H30" s="1013">
        <v>2.89</v>
      </c>
      <c r="I30" s="868">
        <v>2.16</v>
      </c>
      <c r="J30" s="868">
        <v>1.31</v>
      </c>
      <c r="K30" s="861">
        <f t="shared" si="4"/>
        <v>45.32871972318339</v>
      </c>
      <c r="L30" s="862">
        <f t="shared" si="5"/>
        <v>60.648148148148152</v>
      </c>
    </row>
    <row r="31" spans="1:14" ht="18.75" customHeight="1" thickBot="1">
      <c r="A31" s="1381"/>
      <c r="B31" s="1385"/>
      <c r="C31" s="1385"/>
      <c r="D31" s="776">
        <v>873</v>
      </c>
      <c r="E31" s="1014">
        <v>1003</v>
      </c>
      <c r="F31" s="831" t="s">
        <v>780</v>
      </c>
      <c r="G31" s="778">
        <v>300</v>
      </c>
      <c r="H31" s="1014">
        <v>358.11</v>
      </c>
      <c r="I31" s="869">
        <v>268.5</v>
      </c>
      <c r="J31" s="869">
        <v>163.25</v>
      </c>
      <c r="K31" s="863">
        <f t="shared" si="4"/>
        <v>45.586551618217861</v>
      </c>
      <c r="L31" s="864">
        <f t="shared" si="5"/>
        <v>60.800744878957168</v>
      </c>
      <c r="N31" s="1066"/>
    </row>
    <row r="32" spans="1:14" ht="60.75" customHeight="1">
      <c r="A32" s="1386" t="s">
        <v>47</v>
      </c>
      <c r="B32" s="1388" t="s">
        <v>48</v>
      </c>
      <c r="C32" s="1396" t="s">
        <v>147</v>
      </c>
      <c r="D32" s="779">
        <v>873</v>
      </c>
      <c r="E32" s="1009">
        <v>1003</v>
      </c>
      <c r="F32" s="832" t="s">
        <v>781</v>
      </c>
      <c r="G32" s="774">
        <v>200</v>
      </c>
      <c r="H32" s="1013">
        <v>2.02</v>
      </c>
      <c r="I32" s="868">
        <v>2.02</v>
      </c>
      <c r="J32" s="868">
        <v>1.52</v>
      </c>
      <c r="K32" s="861">
        <f t="shared" si="4"/>
        <v>75.247524752475243</v>
      </c>
      <c r="L32" s="862">
        <f t="shared" si="5"/>
        <v>75.247524752475243</v>
      </c>
    </row>
    <row r="33" spans="1:12" ht="69.75" customHeight="1" thickBot="1">
      <c r="A33" s="1387"/>
      <c r="B33" s="1389"/>
      <c r="C33" s="1397"/>
      <c r="D33" s="776">
        <v>873</v>
      </c>
      <c r="E33" s="1014">
        <v>1003</v>
      </c>
      <c r="F33" s="831" t="s">
        <v>781</v>
      </c>
      <c r="G33" s="778">
        <v>300</v>
      </c>
      <c r="H33" s="1014">
        <v>260.98</v>
      </c>
      <c r="I33" s="869">
        <v>254.24</v>
      </c>
      <c r="J33" s="869">
        <v>191.89</v>
      </c>
      <c r="K33" s="863">
        <f t="shared" si="4"/>
        <v>73.526707027358412</v>
      </c>
      <c r="L33" s="864">
        <f t="shared" si="5"/>
        <v>75.475928256765258</v>
      </c>
    </row>
    <row r="34" spans="1:12" ht="24.75" customHeight="1">
      <c r="A34" s="1380" t="s">
        <v>49</v>
      </c>
      <c r="B34" s="1384" t="s">
        <v>50</v>
      </c>
      <c r="C34" s="1384" t="s">
        <v>147</v>
      </c>
      <c r="D34" s="772">
        <v>873</v>
      </c>
      <c r="E34" s="1013">
        <v>1003</v>
      </c>
      <c r="F34" s="832" t="s">
        <v>782</v>
      </c>
      <c r="G34" s="774">
        <v>200</v>
      </c>
      <c r="H34" s="1013">
        <v>1.06</v>
      </c>
      <c r="I34" s="868">
        <v>0.4</v>
      </c>
      <c r="J34" s="868">
        <v>0.39</v>
      </c>
      <c r="K34" s="861">
        <f t="shared" si="4"/>
        <v>36.79245283018868</v>
      </c>
      <c r="L34" s="862">
        <f t="shared" si="5"/>
        <v>97.5</v>
      </c>
    </row>
    <row r="35" spans="1:12" ht="28.5" customHeight="1" thickBot="1">
      <c r="A35" s="1381"/>
      <c r="B35" s="1385"/>
      <c r="C35" s="1385"/>
      <c r="D35" s="776">
        <v>873</v>
      </c>
      <c r="E35" s="1014">
        <v>1003</v>
      </c>
      <c r="F35" s="831" t="s">
        <v>782</v>
      </c>
      <c r="G35" s="778">
        <v>300</v>
      </c>
      <c r="H35" s="1014">
        <v>69.94</v>
      </c>
      <c r="I35" s="869">
        <v>35</v>
      </c>
      <c r="J35" s="869">
        <v>26.1</v>
      </c>
      <c r="K35" s="863">
        <f t="shared" si="4"/>
        <v>37.317700886474128</v>
      </c>
      <c r="L35" s="864">
        <f t="shared" si="5"/>
        <v>74.571428571428584</v>
      </c>
    </row>
    <row r="36" spans="1:12" ht="20.25" customHeight="1">
      <c r="A36" s="1380" t="s">
        <v>51</v>
      </c>
      <c r="B36" s="1384" t="s">
        <v>52</v>
      </c>
      <c r="C36" s="1384" t="s">
        <v>147</v>
      </c>
      <c r="D36" s="772">
        <v>873</v>
      </c>
      <c r="E36" s="1013">
        <v>1003</v>
      </c>
      <c r="F36" s="832" t="s">
        <v>783</v>
      </c>
      <c r="G36" s="774">
        <v>200</v>
      </c>
      <c r="H36" s="1013">
        <v>442.12</v>
      </c>
      <c r="I36" s="868">
        <v>249.26</v>
      </c>
      <c r="J36" s="868">
        <v>235.67</v>
      </c>
      <c r="K36" s="861">
        <f t="shared" si="4"/>
        <v>53.304532706052655</v>
      </c>
      <c r="L36" s="862">
        <f t="shared" si="5"/>
        <v>94.547861670544805</v>
      </c>
    </row>
    <row r="37" spans="1:12" ht="20.25" customHeight="1" thickBot="1">
      <c r="A37" s="1381"/>
      <c r="B37" s="1385"/>
      <c r="C37" s="1385"/>
      <c r="D37" s="776">
        <v>873</v>
      </c>
      <c r="E37" s="1014">
        <v>1003</v>
      </c>
      <c r="F37" s="831" t="s">
        <v>783</v>
      </c>
      <c r="G37" s="778">
        <v>300</v>
      </c>
      <c r="H37" s="1014">
        <v>39109.879999999997</v>
      </c>
      <c r="I37" s="869">
        <v>30000</v>
      </c>
      <c r="J37" s="869">
        <v>25475.599999999999</v>
      </c>
      <c r="K37" s="863">
        <f t="shared" si="4"/>
        <v>65.138527655927348</v>
      </c>
      <c r="L37" s="864">
        <f t="shared" si="5"/>
        <v>84.918666666666667</v>
      </c>
    </row>
    <row r="38" spans="1:12" ht="25.5" customHeight="1">
      <c r="A38" s="1380" t="s">
        <v>53</v>
      </c>
      <c r="B38" s="1384" t="s">
        <v>54</v>
      </c>
      <c r="C38" s="1384" t="s">
        <v>147</v>
      </c>
      <c r="D38" s="772">
        <v>873</v>
      </c>
      <c r="E38" s="1013">
        <v>1003</v>
      </c>
      <c r="F38" s="832" t="s">
        <v>784</v>
      </c>
      <c r="G38" s="774">
        <v>200</v>
      </c>
      <c r="H38" s="1013">
        <v>0.35</v>
      </c>
      <c r="I38" s="868">
        <v>0.32</v>
      </c>
      <c r="J38" s="868">
        <v>0.24</v>
      </c>
      <c r="K38" s="861">
        <f t="shared" si="4"/>
        <v>68.571428571428569</v>
      </c>
      <c r="L38" s="862">
        <f t="shared" si="5"/>
        <v>75</v>
      </c>
    </row>
    <row r="39" spans="1:12" ht="25.5" customHeight="1" thickBot="1">
      <c r="A39" s="1381"/>
      <c r="B39" s="1385"/>
      <c r="C39" s="1385"/>
      <c r="D39" s="776">
        <v>873</v>
      </c>
      <c r="E39" s="1014">
        <v>1003</v>
      </c>
      <c r="F39" s="831" t="s">
        <v>784</v>
      </c>
      <c r="G39" s="778">
        <v>300</v>
      </c>
      <c r="H39" s="1014">
        <v>22.65</v>
      </c>
      <c r="I39" s="869">
        <v>17.59</v>
      </c>
      <c r="J39" s="869">
        <v>16.14</v>
      </c>
      <c r="K39" s="863">
        <f t="shared" si="4"/>
        <v>71.258278145695371</v>
      </c>
      <c r="L39" s="864">
        <f t="shared" si="5"/>
        <v>91.756679931779431</v>
      </c>
    </row>
    <row r="40" spans="1:12" ht="24" customHeight="1">
      <c r="A40" s="1380" t="s">
        <v>55</v>
      </c>
      <c r="B40" s="1384" t="s">
        <v>56</v>
      </c>
      <c r="C40" s="1384" t="s">
        <v>147</v>
      </c>
      <c r="D40" s="772">
        <v>873</v>
      </c>
      <c r="E40" s="1013">
        <v>1003</v>
      </c>
      <c r="F40" s="832" t="s">
        <v>785</v>
      </c>
      <c r="G40" s="774">
        <v>200</v>
      </c>
      <c r="H40" s="1013">
        <v>8.76</v>
      </c>
      <c r="I40" s="868">
        <v>7.1</v>
      </c>
      <c r="J40" s="868">
        <v>6.55</v>
      </c>
      <c r="K40" s="861">
        <f t="shared" si="4"/>
        <v>74.771689497716892</v>
      </c>
      <c r="L40" s="862">
        <f t="shared" si="5"/>
        <v>92.25352112676056</v>
      </c>
    </row>
    <row r="41" spans="1:12" ht="13.5" customHeight="1" thickBot="1">
      <c r="A41" s="1381"/>
      <c r="B41" s="1385"/>
      <c r="C41" s="1385"/>
      <c r="D41" s="776">
        <v>873</v>
      </c>
      <c r="E41" s="1014">
        <v>1003</v>
      </c>
      <c r="F41" s="831" t="s">
        <v>785</v>
      </c>
      <c r="G41" s="778">
        <v>300</v>
      </c>
      <c r="H41" s="1014">
        <v>1144.24</v>
      </c>
      <c r="I41" s="869">
        <v>858</v>
      </c>
      <c r="J41" s="869">
        <v>745.45</v>
      </c>
      <c r="K41" s="863">
        <f t="shared" si="4"/>
        <v>65.148045864503956</v>
      </c>
      <c r="L41" s="864">
        <f t="shared" si="5"/>
        <v>86.882284382284396</v>
      </c>
    </row>
    <row r="42" spans="1:12" ht="17.25" customHeight="1">
      <c r="A42" s="1380" t="s">
        <v>57</v>
      </c>
      <c r="B42" s="1384" t="s">
        <v>58</v>
      </c>
      <c r="C42" s="1384" t="s">
        <v>147</v>
      </c>
      <c r="D42" s="772">
        <v>873</v>
      </c>
      <c r="E42" s="1013">
        <v>1003</v>
      </c>
      <c r="F42" s="832" t="s">
        <v>786</v>
      </c>
      <c r="G42" s="774">
        <v>200</v>
      </c>
      <c r="H42" s="1013">
        <v>7.0000000000000007E-2</v>
      </c>
      <c r="I42" s="868">
        <v>0</v>
      </c>
      <c r="J42" s="868">
        <v>0</v>
      </c>
      <c r="K42" s="861">
        <v>0</v>
      </c>
      <c r="L42" s="862">
        <v>0</v>
      </c>
    </row>
    <row r="43" spans="1:12" ht="18" customHeight="1" thickBot="1">
      <c r="A43" s="1381"/>
      <c r="B43" s="1385"/>
      <c r="C43" s="1385"/>
      <c r="D43" s="776">
        <v>873</v>
      </c>
      <c r="E43" s="1014">
        <v>1003</v>
      </c>
      <c r="F43" s="831" t="s">
        <v>786</v>
      </c>
      <c r="G43" s="778">
        <v>300</v>
      </c>
      <c r="H43" s="1014">
        <v>8.93</v>
      </c>
      <c r="I43" s="869">
        <v>0</v>
      </c>
      <c r="J43" s="869">
        <v>0</v>
      </c>
      <c r="K43" s="863">
        <f t="shared" si="4"/>
        <v>0</v>
      </c>
      <c r="L43" s="864">
        <v>0</v>
      </c>
    </row>
    <row r="44" spans="1:12" ht="15" customHeight="1">
      <c r="A44" s="1380" t="s">
        <v>59</v>
      </c>
      <c r="B44" s="1384" t="s">
        <v>60</v>
      </c>
      <c r="C44" s="1384" t="s">
        <v>147</v>
      </c>
      <c r="D44" s="772">
        <v>873</v>
      </c>
      <c r="E44" s="1013">
        <v>1003</v>
      </c>
      <c r="F44" s="832" t="s">
        <v>787</v>
      </c>
      <c r="G44" s="774">
        <v>200</v>
      </c>
      <c r="H44" s="1013">
        <v>160</v>
      </c>
      <c r="I44" s="868">
        <v>98</v>
      </c>
      <c r="J44" s="868">
        <v>81.569999999999993</v>
      </c>
      <c r="K44" s="861">
        <f t="shared" si="4"/>
        <v>50.981250000000003</v>
      </c>
      <c r="L44" s="862">
        <f t="shared" si="5"/>
        <v>83.23469387755101</v>
      </c>
    </row>
    <row r="45" spans="1:12" ht="20.25" customHeight="1" thickBot="1">
      <c r="A45" s="1381"/>
      <c r="B45" s="1385"/>
      <c r="C45" s="1385"/>
      <c r="D45" s="776">
        <v>873</v>
      </c>
      <c r="E45" s="1014">
        <v>1003</v>
      </c>
      <c r="F45" s="831" t="s">
        <v>787</v>
      </c>
      <c r="G45" s="778">
        <v>300</v>
      </c>
      <c r="H45" s="1014">
        <v>10030</v>
      </c>
      <c r="I45" s="869">
        <v>7521</v>
      </c>
      <c r="J45" s="869">
        <v>7399.2</v>
      </c>
      <c r="K45" s="863">
        <f t="shared" si="4"/>
        <v>73.770687936191422</v>
      </c>
      <c r="L45" s="864">
        <f t="shared" si="5"/>
        <v>98.380534503390507</v>
      </c>
    </row>
    <row r="46" spans="1:12" ht="18" customHeight="1">
      <c r="A46" s="1380" t="s">
        <v>61</v>
      </c>
      <c r="B46" s="1384" t="s">
        <v>62</v>
      </c>
      <c r="C46" s="1384" t="s">
        <v>147</v>
      </c>
      <c r="D46" s="772">
        <v>873</v>
      </c>
      <c r="E46" s="1013">
        <v>1003</v>
      </c>
      <c r="F46" s="832" t="s">
        <v>792</v>
      </c>
      <c r="G46" s="774">
        <v>200</v>
      </c>
      <c r="H46" s="1013">
        <v>324.01</v>
      </c>
      <c r="I46" s="868">
        <v>243.87</v>
      </c>
      <c r="J46" s="868">
        <v>216.96</v>
      </c>
      <c r="K46" s="861">
        <f t="shared" si="4"/>
        <v>66.960896268633689</v>
      </c>
      <c r="L46" s="862">
        <f t="shared" si="5"/>
        <v>88.965432402509535</v>
      </c>
    </row>
    <row r="47" spans="1:12" ht="29.25" customHeight="1" thickBot="1">
      <c r="A47" s="1381"/>
      <c r="B47" s="1385"/>
      <c r="C47" s="1385"/>
      <c r="D47" s="776">
        <v>873</v>
      </c>
      <c r="E47" s="1014">
        <v>1003</v>
      </c>
      <c r="F47" s="831" t="s">
        <v>792</v>
      </c>
      <c r="G47" s="778">
        <v>300</v>
      </c>
      <c r="H47" s="1014">
        <v>32132.99</v>
      </c>
      <c r="I47" s="869">
        <v>26143.82</v>
      </c>
      <c r="J47" s="869">
        <v>22940.54</v>
      </c>
      <c r="K47" s="863">
        <f t="shared" si="4"/>
        <v>71.39248479522135</v>
      </c>
      <c r="L47" s="864">
        <f t="shared" si="5"/>
        <v>87.747467661573566</v>
      </c>
    </row>
    <row r="48" spans="1:12" ht="21.75" customHeight="1">
      <c r="A48" s="1380" t="s">
        <v>63</v>
      </c>
      <c r="B48" s="1384" t="s">
        <v>64</v>
      </c>
      <c r="C48" s="1384" t="s">
        <v>147</v>
      </c>
      <c r="D48" s="772">
        <v>873</v>
      </c>
      <c r="E48" s="1013">
        <v>1003</v>
      </c>
      <c r="F48" s="832" t="s">
        <v>793</v>
      </c>
      <c r="G48" s="774">
        <v>200</v>
      </c>
      <c r="H48" s="1013">
        <v>21.53</v>
      </c>
      <c r="I48" s="868">
        <v>16.5</v>
      </c>
      <c r="J48" s="868">
        <v>15.94</v>
      </c>
      <c r="K48" s="861">
        <f t="shared" si="4"/>
        <v>74.036228518346491</v>
      </c>
      <c r="L48" s="862">
        <f t="shared" si="5"/>
        <v>96.606060606060609</v>
      </c>
    </row>
    <row r="49" spans="1:12" ht="51" customHeight="1" thickBot="1">
      <c r="A49" s="1381"/>
      <c r="B49" s="1385"/>
      <c r="C49" s="1385"/>
      <c r="D49" s="776">
        <v>873</v>
      </c>
      <c r="E49" s="1014">
        <v>1003</v>
      </c>
      <c r="F49" s="831" t="s">
        <v>793</v>
      </c>
      <c r="G49" s="778">
        <v>300</v>
      </c>
      <c r="H49" s="1014">
        <v>2198.4699999999998</v>
      </c>
      <c r="I49" s="869">
        <v>1659.91</v>
      </c>
      <c r="J49" s="869">
        <v>1653.86</v>
      </c>
      <c r="K49" s="863">
        <f t="shared" si="4"/>
        <v>75.227772041465201</v>
      </c>
      <c r="L49" s="864">
        <f t="shared" si="5"/>
        <v>99.635522407841378</v>
      </c>
    </row>
    <row r="50" spans="1:12" ht="18.75" customHeight="1">
      <c r="A50" s="1380" t="s">
        <v>65</v>
      </c>
      <c r="B50" s="1384" t="s">
        <v>66</v>
      </c>
      <c r="C50" s="1384" t="s">
        <v>147</v>
      </c>
      <c r="D50" s="772">
        <v>873</v>
      </c>
      <c r="E50" s="1013">
        <v>1003</v>
      </c>
      <c r="F50" s="832" t="s">
        <v>794</v>
      </c>
      <c r="G50" s="774">
        <v>200</v>
      </c>
      <c r="H50" s="1013">
        <v>83.9</v>
      </c>
      <c r="I50" s="868">
        <v>83.9</v>
      </c>
      <c r="J50" s="868">
        <v>67.790000000000006</v>
      </c>
      <c r="K50" s="861">
        <f t="shared" si="4"/>
        <v>80.798569725864127</v>
      </c>
      <c r="L50" s="862">
        <f t="shared" si="5"/>
        <v>80.798569725864127</v>
      </c>
    </row>
    <row r="51" spans="1:12" ht="30.75" customHeight="1" thickBot="1">
      <c r="A51" s="1381"/>
      <c r="B51" s="1385"/>
      <c r="C51" s="1385"/>
      <c r="D51" s="776">
        <v>873</v>
      </c>
      <c r="E51" s="1014">
        <v>1003</v>
      </c>
      <c r="F51" s="831" t="s">
        <v>794</v>
      </c>
      <c r="G51" s="778">
        <v>300</v>
      </c>
      <c r="H51" s="1014">
        <v>11246.1</v>
      </c>
      <c r="I51" s="869">
        <v>10996.1</v>
      </c>
      <c r="J51" s="869">
        <v>7727.51</v>
      </c>
      <c r="K51" s="863">
        <f t="shared" si="4"/>
        <v>68.712798214492139</v>
      </c>
      <c r="L51" s="864">
        <f t="shared" si="5"/>
        <v>70.275006593246687</v>
      </c>
    </row>
    <row r="52" spans="1:12" ht="14.25" customHeight="1">
      <c r="A52" s="1380" t="s">
        <v>67</v>
      </c>
      <c r="B52" s="1384" t="s">
        <v>68</v>
      </c>
      <c r="C52" s="1384" t="s">
        <v>147</v>
      </c>
      <c r="D52" s="772">
        <v>873</v>
      </c>
      <c r="E52" s="1013">
        <v>1003</v>
      </c>
      <c r="F52" s="832" t="s">
        <v>795</v>
      </c>
      <c r="G52" s="774">
        <v>200</v>
      </c>
      <c r="H52" s="1013">
        <v>51.3</v>
      </c>
      <c r="I52" s="868">
        <v>51.3</v>
      </c>
      <c r="J52" s="868">
        <v>36.33</v>
      </c>
      <c r="K52" s="861">
        <f t="shared" si="4"/>
        <v>70.818713450292407</v>
      </c>
      <c r="L52" s="862">
        <f t="shared" si="5"/>
        <v>70.818713450292407</v>
      </c>
    </row>
    <row r="53" spans="1:12" ht="35.25" customHeight="1" thickBot="1">
      <c r="A53" s="1381"/>
      <c r="B53" s="1385"/>
      <c r="C53" s="1385"/>
      <c r="D53" s="776">
        <v>873</v>
      </c>
      <c r="E53" s="1014">
        <v>1003</v>
      </c>
      <c r="F53" s="831" t="s">
        <v>795</v>
      </c>
      <c r="G53" s="778">
        <v>300</v>
      </c>
      <c r="H53" s="1014">
        <v>5633.7</v>
      </c>
      <c r="I53" s="869">
        <v>5172.1899999999996</v>
      </c>
      <c r="J53" s="869">
        <v>4012.57</v>
      </c>
      <c r="K53" s="863">
        <f t="shared" si="4"/>
        <v>71.224417345616558</v>
      </c>
      <c r="L53" s="864">
        <f t="shared" si="5"/>
        <v>77.579709948783787</v>
      </c>
    </row>
    <row r="54" spans="1:12" ht="19.5" customHeight="1">
      <c r="A54" s="1380" t="s">
        <v>69</v>
      </c>
      <c r="B54" s="1384" t="s">
        <v>70</v>
      </c>
      <c r="C54" s="1384" t="s">
        <v>147</v>
      </c>
      <c r="D54" s="772">
        <v>873</v>
      </c>
      <c r="E54" s="1013">
        <v>1003</v>
      </c>
      <c r="F54" s="832" t="s">
        <v>788</v>
      </c>
      <c r="G54" s="774">
        <v>200</v>
      </c>
      <c r="H54" s="1013">
        <v>9.64</v>
      </c>
      <c r="I54" s="868">
        <v>7.14</v>
      </c>
      <c r="J54" s="868">
        <v>6.11</v>
      </c>
      <c r="K54" s="861">
        <f t="shared" si="4"/>
        <v>63.38174273858921</v>
      </c>
      <c r="L54" s="862">
        <f t="shared" si="5"/>
        <v>85.574229691876752</v>
      </c>
    </row>
    <row r="55" spans="1:12" ht="24" customHeight="1" thickBot="1">
      <c r="A55" s="1381"/>
      <c r="B55" s="1385"/>
      <c r="C55" s="1385"/>
      <c r="D55" s="776">
        <v>873</v>
      </c>
      <c r="E55" s="1014">
        <v>1003</v>
      </c>
      <c r="F55" s="831" t="s">
        <v>788</v>
      </c>
      <c r="G55" s="778">
        <v>300</v>
      </c>
      <c r="H55" s="1014">
        <v>674.36</v>
      </c>
      <c r="I55" s="871">
        <v>414.21</v>
      </c>
      <c r="J55" s="871">
        <v>384.91</v>
      </c>
      <c r="K55" s="863">
        <f t="shared" si="4"/>
        <v>57.077821934871587</v>
      </c>
      <c r="L55" s="864">
        <f t="shared" si="5"/>
        <v>92.926293426039948</v>
      </c>
    </row>
    <row r="56" spans="1:12" ht="24" customHeight="1">
      <c r="A56" s="1380" t="s">
        <v>113</v>
      </c>
      <c r="B56" s="1384" t="s">
        <v>114</v>
      </c>
      <c r="C56" s="1384" t="s">
        <v>147</v>
      </c>
      <c r="D56" s="779">
        <v>873</v>
      </c>
      <c r="E56" s="1009">
        <v>1003</v>
      </c>
      <c r="F56" s="830" t="s">
        <v>776</v>
      </c>
      <c r="G56" s="780">
        <v>200</v>
      </c>
      <c r="H56" s="1074">
        <v>45.19</v>
      </c>
      <c r="I56" s="872">
        <v>32.5</v>
      </c>
      <c r="J56" s="872">
        <v>31.42</v>
      </c>
      <c r="K56" s="861">
        <f t="shared" si="4"/>
        <v>69.528656782474002</v>
      </c>
      <c r="L56" s="862">
        <f t="shared" si="5"/>
        <v>96.676923076923089</v>
      </c>
    </row>
    <row r="57" spans="1:12" ht="30" customHeight="1" thickBot="1">
      <c r="A57" s="1381"/>
      <c r="B57" s="1385"/>
      <c r="C57" s="1385"/>
      <c r="D57" s="776">
        <v>873</v>
      </c>
      <c r="E57" s="1014">
        <v>1003</v>
      </c>
      <c r="F57" s="831" t="s">
        <v>776</v>
      </c>
      <c r="G57" s="778">
        <v>300</v>
      </c>
      <c r="H57" s="1075">
        <v>4254.8100000000004</v>
      </c>
      <c r="I57" s="869">
        <v>4223.41</v>
      </c>
      <c r="J57" s="869">
        <v>3139.62</v>
      </c>
      <c r="K57" s="863">
        <f t="shared" si="4"/>
        <v>73.789898961410728</v>
      </c>
      <c r="L57" s="864">
        <f t="shared" si="5"/>
        <v>74.338508456436855</v>
      </c>
    </row>
    <row r="58" spans="1:12" ht="25.5" customHeight="1">
      <c r="A58" s="1380" t="s">
        <v>831</v>
      </c>
      <c r="B58" s="1399" t="s">
        <v>832</v>
      </c>
      <c r="C58" s="1399" t="s">
        <v>147</v>
      </c>
      <c r="D58" s="881">
        <v>873</v>
      </c>
      <c r="E58" s="798">
        <v>1001</v>
      </c>
      <c r="F58" s="885" t="s">
        <v>775</v>
      </c>
      <c r="G58" s="763">
        <v>200</v>
      </c>
      <c r="H58" s="886">
        <v>44.5</v>
      </c>
      <c r="I58" s="887">
        <v>43.15</v>
      </c>
      <c r="J58" s="887">
        <v>35.770000000000003</v>
      </c>
      <c r="K58" s="762">
        <f t="shared" si="4"/>
        <v>80.382022471910119</v>
      </c>
      <c r="L58" s="762">
        <f t="shared" si="5"/>
        <v>82.896871378910788</v>
      </c>
    </row>
    <row r="59" spans="1:12" ht="27" customHeight="1" thickBot="1">
      <c r="A59" s="1398"/>
      <c r="B59" s="1399"/>
      <c r="C59" s="1399"/>
      <c r="D59" s="784">
        <v>873</v>
      </c>
      <c r="E59" s="1011">
        <v>1001</v>
      </c>
      <c r="F59" s="833" t="s">
        <v>775</v>
      </c>
      <c r="G59" s="769">
        <v>300</v>
      </c>
      <c r="H59" s="879">
        <v>5904.5</v>
      </c>
      <c r="I59" s="873">
        <v>4907.78</v>
      </c>
      <c r="J59" s="873">
        <v>4521.87</v>
      </c>
      <c r="K59" s="768">
        <f t="shared" si="4"/>
        <v>76.58345329833179</v>
      </c>
      <c r="L59" s="768">
        <f t="shared" si="5"/>
        <v>92.136770596889022</v>
      </c>
    </row>
    <row r="60" spans="1:12" ht="21.75" customHeight="1">
      <c r="A60" s="1380" t="s">
        <v>833</v>
      </c>
      <c r="B60" s="1384" t="s">
        <v>834</v>
      </c>
      <c r="C60" s="1384" t="s">
        <v>147</v>
      </c>
      <c r="D60" s="779">
        <v>873</v>
      </c>
      <c r="E60" s="783" t="s">
        <v>835</v>
      </c>
      <c r="F60" s="830" t="s">
        <v>789</v>
      </c>
      <c r="G60" s="780">
        <v>200</v>
      </c>
      <c r="H60" s="1102">
        <v>0</v>
      </c>
      <c r="I60" s="870">
        <v>0</v>
      </c>
      <c r="J60" s="870">
        <v>0</v>
      </c>
      <c r="K60" s="865">
        <v>0</v>
      </c>
      <c r="L60" s="862">
        <v>0</v>
      </c>
    </row>
    <row r="61" spans="1:12" ht="27" customHeight="1" thickBot="1">
      <c r="A61" s="1381"/>
      <c r="B61" s="1385"/>
      <c r="C61" s="1385"/>
      <c r="D61" s="776">
        <v>873</v>
      </c>
      <c r="E61" s="829" t="s">
        <v>835</v>
      </c>
      <c r="F61" s="831" t="s">
        <v>789</v>
      </c>
      <c r="G61" s="778">
        <v>300</v>
      </c>
      <c r="H61" s="1103">
        <v>731</v>
      </c>
      <c r="I61" s="869">
        <v>2.63</v>
      </c>
      <c r="J61" s="869">
        <v>2.63</v>
      </c>
      <c r="K61" s="863">
        <f t="shared" ref="K61" si="6">J61/H61*100</f>
        <v>0.35978112175102595</v>
      </c>
      <c r="L61" s="864">
        <f t="shared" ref="L61" si="7">J61/I61*100</f>
        <v>100</v>
      </c>
    </row>
    <row r="62" spans="1:12" ht="27" customHeight="1">
      <c r="A62" s="1380" t="s">
        <v>940</v>
      </c>
      <c r="B62" s="1384" t="s">
        <v>1766</v>
      </c>
      <c r="C62" s="1384" t="s">
        <v>147</v>
      </c>
      <c r="D62" s="772">
        <v>873</v>
      </c>
      <c r="E62" s="1087">
        <v>1003</v>
      </c>
      <c r="F62" s="832" t="s">
        <v>941</v>
      </c>
      <c r="G62" s="774">
        <v>200</v>
      </c>
      <c r="H62" s="1087">
        <v>42</v>
      </c>
      <c r="I62" s="868">
        <v>6.15</v>
      </c>
      <c r="J62" s="868">
        <v>0.46</v>
      </c>
      <c r="K62" s="861">
        <f t="shared" ref="K62:K63" si="8">J62/H62*100</f>
        <v>1.0952380952380953</v>
      </c>
      <c r="L62" s="862">
        <f t="shared" ref="L62:L63" si="9">J62/I62*100</f>
        <v>7.4796747967479673</v>
      </c>
    </row>
    <row r="63" spans="1:12" ht="27.75" customHeight="1" thickBot="1">
      <c r="A63" s="1381"/>
      <c r="B63" s="1385"/>
      <c r="C63" s="1385"/>
      <c r="D63" s="776">
        <v>873</v>
      </c>
      <c r="E63" s="1088">
        <v>1003</v>
      </c>
      <c r="F63" s="831" t="s">
        <v>941</v>
      </c>
      <c r="G63" s="778">
        <v>300</v>
      </c>
      <c r="H63" s="1088">
        <v>292</v>
      </c>
      <c r="I63" s="869">
        <v>115.14</v>
      </c>
      <c r="J63" s="869">
        <v>65.290000000000006</v>
      </c>
      <c r="K63" s="863">
        <f t="shared" si="8"/>
        <v>22.359589041095891</v>
      </c>
      <c r="L63" s="864">
        <f t="shared" si="9"/>
        <v>56.704881014417239</v>
      </c>
    </row>
    <row r="64" spans="1:12" ht="32.25" customHeight="1">
      <c r="A64" s="1386" t="s">
        <v>1764</v>
      </c>
      <c r="B64" s="1410" t="s">
        <v>1767</v>
      </c>
      <c r="C64" s="1396" t="s">
        <v>147</v>
      </c>
      <c r="D64" s="1087">
        <v>873</v>
      </c>
      <c r="E64" s="1087">
        <v>1003</v>
      </c>
      <c r="F64" s="832" t="s">
        <v>1758</v>
      </c>
      <c r="G64" s="774">
        <v>200</v>
      </c>
      <c r="H64" s="1087">
        <v>97</v>
      </c>
      <c r="I64" s="1087"/>
      <c r="J64" s="1087"/>
      <c r="K64" s="861"/>
      <c r="L64" s="862"/>
    </row>
    <row r="65" spans="1:12" ht="27.75" customHeight="1" thickBot="1">
      <c r="A65" s="1387"/>
      <c r="B65" s="1411"/>
      <c r="C65" s="1397"/>
      <c r="D65" s="1088">
        <v>873</v>
      </c>
      <c r="E65" s="1088">
        <v>1003</v>
      </c>
      <c r="F65" s="831" t="s">
        <v>1758</v>
      </c>
      <c r="G65" s="778">
        <v>300</v>
      </c>
      <c r="H65" s="1088">
        <v>380</v>
      </c>
      <c r="I65" s="1088"/>
      <c r="J65" s="1088"/>
      <c r="K65" s="863"/>
      <c r="L65" s="864"/>
    </row>
    <row r="66" spans="1:12" ht="26.25" customHeight="1" thickBot="1">
      <c r="A66" s="1400" t="s">
        <v>71</v>
      </c>
      <c r="B66" s="1401" t="s">
        <v>836</v>
      </c>
      <c r="C66" s="1113" t="s">
        <v>827</v>
      </c>
      <c r="D66" s="1106">
        <v>873</v>
      </c>
      <c r="E66" s="1107" t="s">
        <v>144</v>
      </c>
      <c r="F66" s="1108" t="s">
        <v>144</v>
      </c>
      <c r="G66" s="1107" t="s">
        <v>144</v>
      </c>
      <c r="H66" s="1109">
        <f>H67</f>
        <v>45955</v>
      </c>
      <c r="I66" s="1109">
        <f>I68+I69+I70+I71</f>
        <v>35712.9</v>
      </c>
      <c r="J66" s="1110">
        <f>J68+J69+J70+J71</f>
        <v>29678.5</v>
      </c>
      <c r="K66" s="1111">
        <f t="shared" si="4"/>
        <v>64.581655967794589</v>
      </c>
      <c r="L66" s="1112">
        <f>L67</f>
        <v>83.103024397346616</v>
      </c>
    </row>
    <row r="67" spans="1:12" ht="99" customHeight="1" thickBot="1">
      <c r="A67" s="1400"/>
      <c r="B67" s="1402"/>
      <c r="C67" s="1146" t="s">
        <v>211</v>
      </c>
      <c r="D67" s="913">
        <v>873</v>
      </c>
      <c r="E67" s="802" t="s">
        <v>144</v>
      </c>
      <c r="F67" s="838" t="s">
        <v>144</v>
      </c>
      <c r="G67" s="802" t="s">
        <v>144</v>
      </c>
      <c r="H67" s="802">
        <f t="shared" ref="H67" si="10">H68+H69+H70+H71+H72</f>
        <v>45955</v>
      </c>
      <c r="I67" s="802">
        <f>I68+I69+I70+I71</f>
        <v>35712.9</v>
      </c>
      <c r="J67" s="874">
        <f>J68+J69+J70+J71</f>
        <v>29678.5</v>
      </c>
      <c r="K67" s="884">
        <f t="shared" si="4"/>
        <v>64.581655967794589</v>
      </c>
      <c r="L67" s="914">
        <f>J67/I67*100</f>
        <v>83.103024397346616</v>
      </c>
    </row>
    <row r="68" spans="1:12" ht="32.25" customHeight="1">
      <c r="A68" s="1403" t="s">
        <v>74</v>
      </c>
      <c r="B68" s="1404" t="s">
        <v>837</v>
      </c>
      <c r="C68" s="1404" t="s">
        <v>147</v>
      </c>
      <c r="D68" s="791">
        <v>873</v>
      </c>
      <c r="E68" s="792">
        <v>1002</v>
      </c>
      <c r="F68" s="835" t="s">
        <v>799</v>
      </c>
      <c r="G68" s="793">
        <v>100</v>
      </c>
      <c r="H68" s="1071">
        <v>7783</v>
      </c>
      <c r="I68" s="875">
        <v>6662.99</v>
      </c>
      <c r="J68" s="875">
        <v>4349.7299999999996</v>
      </c>
      <c r="K68" s="762">
        <f t="shared" si="4"/>
        <v>55.887575485031469</v>
      </c>
      <c r="L68" s="912">
        <f t="shared" ref="L68:L72" si="11">J68/I68*100</f>
        <v>65.28195299707788</v>
      </c>
    </row>
    <row r="69" spans="1:12" ht="32.25" customHeight="1">
      <c r="A69" s="1398"/>
      <c r="B69" s="1405"/>
      <c r="C69" s="1406"/>
      <c r="D69" s="795">
        <v>873</v>
      </c>
      <c r="E69" s="796">
        <v>1002</v>
      </c>
      <c r="F69" s="836" t="s">
        <v>799</v>
      </c>
      <c r="G69" s="797">
        <v>200</v>
      </c>
      <c r="H69" s="1072">
        <v>412</v>
      </c>
      <c r="I69" s="876">
        <v>317.26</v>
      </c>
      <c r="J69" s="876">
        <v>287.20999999999998</v>
      </c>
      <c r="K69" s="766">
        <f t="shared" si="4"/>
        <v>69.711165048543691</v>
      </c>
      <c r="L69" s="898">
        <f t="shared" si="11"/>
        <v>90.528273340477838</v>
      </c>
    </row>
    <row r="70" spans="1:12">
      <c r="A70" s="1398"/>
      <c r="B70" s="1405"/>
      <c r="C70" s="765" t="s">
        <v>1772</v>
      </c>
      <c r="D70" s="795">
        <v>873</v>
      </c>
      <c r="E70" s="796">
        <v>1002</v>
      </c>
      <c r="F70" s="836" t="s">
        <v>799</v>
      </c>
      <c r="G70" s="797">
        <v>300</v>
      </c>
      <c r="H70" s="1072">
        <v>50</v>
      </c>
      <c r="I70" s="876">
        <v>0</v>
      </c>
      <c r="J70" s="876">
        <v>0</v>
      </c>
      <c r="K70" s="766">
        <f t="shared" si="4"/>
        <v>0</v>
      </c>
      <c r="L70" s="898">
        <v>0</v>
      </c>
    </row>
    <row r="71" spans="1:12" ht="24.75" thickBot="1">
      <c r="A71" s="1381"/>
      <c r="B71" s="1397"/>
      <c r="C71" s="765" t="s">
        <v>1771</v>
      </c>
      <c r="D71" s="899">
        <v>873</v>
      </c>
      <c r="E71" s="900">
        <v>1002</v>
      </c>
      <c r="F71" s="901" t="s">
        <v>799</v>
      </c>
      <c r="G71" s="902">
        <v>600</v>
      </c>
      <c r="H71" s="1073">
        <v>37710</v>
      </c>
      <c r="I71" s="903">
        <v>28732.65</v>
      </c>
      <c r="J71" s="903">
        <v>25041.56</v>
      </c>
      <c r="K71" s="863">
        <f t="shared" si="4"/>
        <v>66.405621850967918</v>
      </c>
      <c r="L71" s="904">
        <f t="shared" si="11"/>
        <v>87.153673608247061</v>
      </c>
    </row>
    <row r="72" spans="1:12" ht="63" hidden="1" customHeight="1" thickBot="1">
      <c r="A72" s="1012" t="s">
        <v>838</v>
      </c>
      <c r="B72" s="917" t="s">
        <v>839</v>
      </c>
      <c r="C72" s="918"/>
      <c r="D72" s="891">
        <v>873</v>
      </c>
      <c r="E72" s="892">
        <v>1006</v>
      </c>
      <c r="F72" s="893">
        <v>325209</v>
      </c>
      <c r="G72" s="894">
        <v>612</v>
      </c>
      <c r="H72" s="895">
        <v>0</v>
      </c>
      <c r="I72" s="892"/>
      <c r="J72" s="896"/>
      <c r="K72" s="867" t="e">
        <f t="shared" si="4"/>
        <v>#DIV/0!</v>
      </c>
      <c r="L72" s="919" t="e">
        <f t="shared" si="11"/>
        <v>#DIV/0!</v>
      </c>
    </row>
    <row r="73" spans="1:12" ht="22.5" customHeight="1" thickBot="1">
      <c r="A73" s="1407" t="s">
        <v>76</v>
      </c>
      <c r="B73" s="1408" t="s">
        <v>77</v>
      </c>
      <c r="C73" s="920" t="s">
        <v>827</v>
      </c>
      <c r="D73" s="799">
        <v>873</v>
      </c>
      <c r="E73" s="800" t="s">
        <v>144</v>
      </c>
      <c r="F73" s="837" t="s">
        <v>144</v>
      </c>
      <c r="G73" s="800" t="s">
        <v>144</v>
      </c>
      <c r="H73" s="915">
        <f>H74</f>
        <v>204307</v>
      </c>
      <c r="I73" s="916">
        <f>I74</f>
        <v>181593.5</v>
      </c>
      <c r="J73" s="916">
        <f t="shared" ref="J73:L73" si="12">J74</f>
        <v>151289.41</v>
      </c>
      <c r="K73" s="916">
        <f t="shared" si="12"/>
        <v>74.050037443650979</v>
      </c>
      <c r="L73" s="921">
        <f t="shared" si="12"/>
        <v>83.31212846274785</v>
      </c>
    </row>
    <row r="74" spans="1:12" ht="116.25" customHeight="1" thickBot="1">
      <c r="A74" s="1391"/>
      <c r="B74" s="1409"/>
      <c r="C74" s="1101" t="s">
        <v>211</v>
      </c>
      <c r="D74" s="779">
        <v>873</v>
      </c>
      <c r="E74" s="1009" t="s">
        <v>144</v>
      </c>
      <c r="F74" s="783" t="s">
        <v>144</v>
      </c>
      <c r="G74" s="1009" t="s">
        <v>144</v>
      </c>
      <c r="H74" s="781">
        <f>SUM(H75:H97)</f>
        <v>204307</v>
      </c>
      <c r="I74" s="781">
        <f>I75+I76+I77+I78+I80+I81+I82+I83+I84+I85+I86+I87+I88+I89+I90+I91+I92+I93+I94+I95+I96+I97</f>
        <v>181593.5</v>
      </c>
      <c r="J74" s="781">
        <f t="shared" ref="J74" si="13">SUM(J75:J97)</f>
        <v>151289.41</v>
      </c>
      <c r="K74" s="768">
        <f t="shared" si="4"/>
        <v>74.050037443650979</v>
      </c>
      <c r="L74" s="866">
        <f>J74/I74*100</f>
        <v>83.31212846274785</v>
      </c>
    </row>
    <row r="75" spans="1:12" ht="36.75" customHeight="1">
      <c r="A75" s="1380" t="s">
        <v>78</v>
      </c>
      <c r="B75" s="1384" t="s">
        <v>79</v>
      </c>
      <c r="C75" s="1384" t="s">
        <v>147</v>
      </c>
      <c r="D75" s="772">
        <v>873</v>
      </c>
      <c r="E75" s="1013">
        <v>1003</v>
      </c>
      <c r="F75" s="832" t="s">
        <v>801</v>
      </c>
      <c r="G75" s="774">
        <v>200</v>
      </c>
      <c r="H75" s="858">
        <v>6.21</v>
      </c>
      <c r="I75" s="868">
        <v>3.79</v>
      </c>
      <c r="J75" s="868">
        <v>3.46</v>
      </c>
      <c r="K75" s="861">
        <f t="shared" si="4"/>
        <v>55.716586151368766</v>
      </c>
      <c r="L75" s="862">
        <f t="shared" ref="L75:L95" si="14">J75/I75*100</f>
        <v>91.292875989445903</v>
      </c>
    </row>
    <row r="76" spans="1:12" ht="34.5" customHeight="1" thickBot="1">
      <c r="A76" s="1381"/>
      <c r="B76" s="1385"/>
      <c r="C76" s="1385"/>
      <c r="D76" s="776">
        <v>873</v>
      </c>
      <c r="E76" s="1014">
        <v>1003</v>
      </c>
      <c r="F76" s="831" t="s">
        <v>801</v>
      </c>
      <c r="G76" s="778">
        <v>300</v>
      </c>
      <c r="H76" s="1015">
        <v>52226.79</v>
      </c>
      <c r="I76" s="871">
        <v>47228.66</v>
      </c>
      <c r="J76" s="871">
        <v>37950.050000000003</v>
      </c>
      <c r="K76" s="863">
        <f t="shared" si="4"/>
        <v>72.66395273383641</v>
      </c>
      <c r="L76" s="864">
        <f t="shared" si="14"/>
        <v>80.353857170624792</v>
      </c>
    </row>
    <row r="77" spans="1:12" ht="39" customHeight="1">
      <c r="A77" s="1380" t="s">
        <v>80</v>
      </c>
      <c r="B77" s="1384" t="s">
        <v>81</v>
      </c>
      <c r="C77" s="1384" t="s">
        <v>147</v>
      </c>
      <c r="D77" s="772">
        <v>873</v>
      </c>
      <c r="E77" s="1013">
        <v>1003</v>
      </c>
      <c r="F77" s="832" t="s">
        <v>802</v>
      </c>
      <c r="G77" s="774">
        <v>200</v>
      </c>
      <c r="H77" s="1013">
        <v>3</v>
      </c>
      <c r="I77" s="877">
        <v>2.15</v>
      </c>
      <c r="J77" s="877">
        <v>2.06</v>
      </c>
      <c r="K77" s="861">
        <f t="shared" si="4"/>
        <v>68.666666666666671</v>
      </c>
      <c r="L77" s="862">
        <f t="shared" si="14"/>
        <v>95.813953488372093</v>
      </c>
    </row>
    <row r="78" spans="1:12" ht="20.25" customHeight="1" thickBot="1">
      <c r="A78" s="1381"/>
      <c r="B78" s="1385"/>
      <c r="C78" s="1385"/>
      <c r="D78" s="776">
        <v>873</v>
      </c>
      <c r="E78" s="1014">
        <v>1003</v>
      </c>
      <c r="F78" s="831" t="s">
        <v>802</v>
      </c>
      <c r="G78" s="778">
        <v>300</v>
      </c>
      <c r="H78" s="1014">
        <v>5315</v>
      </c>
      <c r="I78" s="869">
        <v>4128.08</v>
      </c>
      <c r="J78" s="869">
        <v>4126.66</v>
      </c>
      <c r="K78" s="863">
        <f t="shared" si="4"/>
        <v>77.641768579491995</v>
      </c>
      <c r="L78" s="864">
        <f t="shared" si="14"/>
        <v>99.965601441832519</v>
      </c>
    </row>
    <row r="79" spans="1:12" ht="15.75" hidden="1" customHeight="1">
      <c r="A79" s="1380" t="s">
        <v>82</v>
      </c>
      <c r="B79" s="1384" t="s">
        <v>83</v>
      </c>
      <c r="C79" s="1384" t="s">
        <v>147</v>
      </c>
      <c r="D79" s="772">
        <v>873</v>
      </c>
      <c r="E79" s="1013">
        <v>1004</v>
      </c>
      <c r="F79" s="832" t="s">
        <v>808</v>
      </c>
      <c r="G79" s="774">
        <v>200</v>
      </c>
      <c r="H79" s="775">
        <v>0</v>
      </c>
      <c r="I79" s="868"/>
      <c r="J79" s="868"/>
      <c r="K79" s="861" t="e">
        <f t="shared" si="4"/>
        <v>#DIV/0!</v>
      </c>
      <c r="L79" s="862" t="e">
        <f t="shared" si="14"/>
        <v>#DIV/0!</v>
      </c>
    </row>
    <row r="80" spans="1:12" ht="38.25" customHeight="1" thickBot="1">
      <c r="A80" s="1381"/>
      <c r="B80" s="1385"/>
      <c r="C80" s="1385"/>
      <c r="D80" s="776">
        <v>873</v>
      </c>
      <c r="E80" s="1014">
        <v>1004</v>
      </c>
      <c r="F80" s="831" t="s">
        <v>808</v>
      </c>
      <c r="G80" s="778">
        <v>300</v>
      </c>
      <c r="H80" s="1014">
        <v>919</v>
      </c>
      <c r="I80" s="869">
        <v>919</v>
      </c>
      <c r="J80" s="869">
        <v>842.87</v>
      </c>
      <c r="K80" s="863">
        <f t="shared" si="4"/>
        <v>91.715995647442867</v>
      </c>
      <c r="L80" s="864">
        <f t="shared" si="14"/>
        <v>91.715995647442867</v>
      </c>
    </row>
    <row r="81" spans="1:12" ht="18" customHeight="1">
      <c r="A81" s="1380" t="s">
        <v>84</v>
      </c>
      <c r="B81" s="1384" t="s">
        <v>840</v>
      </c>
      <c r="C81" s="1384" t="s">
        <v>147</v>
      </c>
      <c r="D81" s="772">
        <v>873</v>
      </c>
      <c r="E81" s="1013">
        <v>1004</v>
      </c>
      <c r="F81" s="832" t="s">
        <v>805</v>
      </c>
      <c r="G81" s="774">
        <v>200</v>
      </c>
      <c r="H81" s="1013">
        <v>109.38</v>
      </c>
      <c r="I81" s="868">
        <v>55.38</v>
      </c>
      <c r="J81" s="868">
        <v>55.38</v>
      </c>
      <c r="K81" s="861">
        <f t="shared" si="4"/>
        <v>50.63082830499178</v>
      </c>
      <c r="L81" s="862">
        <f t="shared" si="14"/>
        <v>100</v>
      </c>
    </row>
    <row r="82" spans="1:12" ht="19.5" customHeight="1" thickBot="1">
      <c r="A82" s="1381"/>
      <c r="B82" s="1385"/>
      <c r="C82" s="1385"/>
      <c r="D82" s="776">
        <v>873</v>
      </c>
      <c r="E82" s="1014">
        <v>1004</v>
      </c>
      <c r="F82" s="831" t="s">
        <v>805</v>
      </c>
      <c r="G82" s="778">
        <v>300</v>
      </c>
      <c r="H82" s="1014">
        <v>10761.62</v>
      </c>
      <c r="I82" s="869">
        <v>7310.13</v>
      </c>
      <c r="J82" s="869">
        <v>7310.13</v>
      </c>
      <c r="K82" s="863">
        <f t="shared" ref="K82:K97" si="15">J82/H82*100</f>
        <v>67.927784106853792</v>
      </c>
      <c r="L82" s="864">
        <f t="shared" si="14"/>
        <v>100</v>
      </c>
    </row>
    <row r="83" spans="1:12" ht="12.75" customHeight="1">
      <c r="A83" s="1380" t="s">
        <v>86</v>
      </c>
      <c r="B83" s="1384" t="s">
        <v>841</v>
      </c>
      <c r="C83" s="1384" t="s">
        <v>147</v>
      </c>
      <c r="D83" s="772">
        <v>873</v>
      </c>
      <c r="E83" s="1013">
        <v>1003</v>
      </c>
      <c r="F83" s="832" t="s">
        <v>803</v>
      </c>
      <c r="G83" s="774">
        <v>200</v>
      </c>
      <c r="H83" s="1013">
        <v>282</v>
      </c>
      <c r="I83" s="868">
        <v>210.17</v>
      </c>
      <c r="J83" s="868">
        <v>192.18</v>
      </c>
      <c r="K83" s="861">
        <f t="shared" si="15"/>
        <v>68.148936170212764</v>
      </c>
      <c r="L83" s="862">
        <f t="shared" si="14"/>
        <v>91.440262644525873</v>
      </c>
    </row>
    <row r="84" spans="1:12" ht="15" customHeight="1" thickBot="1">
      <c r="A84" s="1381"/>
      <c r="B84" s="1385"/>
      <c r="C84" s="1385"/>
      <c r="D84" s="776">
        <v>873</v>
      </c>
      <c r="E84" s="1014">
        <v>1003</v>
      </c>
      <c r="F84" s="831" t="s">
        <v>803</v>
      </c>
      <c r="G84" s="778">
        <v>300</v>
      </c>
      <c r="H84" s="1014">
        <v>32098</v>
      </c>
      <c r="I84" s="869">
        <v>30567</v>
      </c>
      <c r="J84" s="869">
        <v>23787.18</v>
      </c>
      <c r="K84" s="863">
        <f t="shared" si="15"/>
        <v>74.107981805719987</v>
      </c>
      <c r="L84" s="864">
        <f t="shared" si="14"/>
        <v>77.819805672784383</v>
      </c>
    </row>
    <row r="85" spans="1:12" ht="27" customHeight="1">
      <c r="A85" s="1380" t="s">
        <v>88</v>
      </c>
      <c r="B85" s="1384" t="s">
        <v>842</v>
      </c>
      <c r="C85" s="1396" t="s">
        <v>147</v>
      </c>
      <c r="D85" s="772">
        <v>873</v>
      </c>
      <c r="E85" s="1013">
        <v>1004</v>
      </c>
      <c r="F85" s="832" t="s">
        <v>807</v>
      </c>
      <c r="G85" s="774">
        <v>200</v>
      </c>
      <c r="H85" s="1013">
        <v>540.88</v>
      </c>
      <c r="I85" s="868">
        <v>411.61</v>
      </c>
      <c r="J85" s="868">
        <v>383.19</v>
      </c>
      <c r="K85" s="861">
        <f t="shared" si="15"/>
        <v>70.845658926194361</v>
      </c>
      <c r="L85" s="862">
        <f t="shared" si="14"/>
        <v>93.09540584533903</v>
      </c>
    </row>
    <row r="86" spans="1:12" ht="33" customHeight="1" thickBot="1">
      <c r="A86" s="1398"/>
      <c r="B86" s="1399"/>
      <c r="C86" s="1405"/>
      <c r="D86" s="776">
        <v>873</v>
      </c>
      <c r="E86" s="1014">
        <v>1004</v>
      </c>
      <c r="F86" s="831" t="s">
        <v>807</v>
      </c>
      <c r="G86" s="778">
        <v>300</v>
      </c>
      <c r="H86" s="1018">
        <v>34807.120000000003</v>
      </c>
      <c r="I86" s="869">
        <v>32126.55</v>
      </c>
      <c r="J86" s="869">
        <v>26127.24</v>
      </c>
      <c r="K86" s="863">
        <f t="shared" si="15"/>
        <v>75.062918161571531</v>
      </c>
      <c r="L86" s="864">
        <f t="shared" si="14"/>
        <v>81.326006060407991</v>
      </c>
    </row>
    <row r="87" spans="1:12" ht="33" customHeight="1" thickBot="1">
      <c r="A87" s="1381"/>
      <c r="B87" s="1385"/>
      <c r="C87" s="1397"/>
      <c r="D87" s="1067">
        <v>873</v>
      </c>
      <c r="E87" s="1039">
        <v>1004</v>
      </c>
      <c r="F87" s="1068" t="s">
        <v>800</v>
      </c>
      <c r="G87" s="1069">
        <v>300</v>
      </c>
      <c r="H87" s="1070">
        <v>24960</v>
      </c>
      <c r="I87" s="887">
        <v>24960</v>
      </c>
      <c r="J87" s="887">
        <v>21290.63</v>
      </c>
      <c r="K87" s="863">
        <f t="shared" si="15"/>
        <v>85.298998397435895</v>
      </c>
      <c r="L87" s="864">
        <f t="shared" si="14"/>
        <v>85.298998397435895</v>
      </c>
    </row>
    <row r="88" spans="1:12" ht="35.25" customHeight="1" thickBot="1">
      <c r="A88" s="1380" t="s">
        <v>843</v>
      </c>
      <c r="B88" s="1384" t="s">
        <v>91</v>
      </c>
      <c r="C88" s="1384" t="s">
        <v>147</v>
      </c>
      <c r="D88" s="772">
        <v>873</v>
      </c>
      <c r="E88" s="1013">
        <v>1004</v>
      </c>
      <c r="F88" s="832" t="s">
        <v>809</v>
      </c>
      <c r="G88" s="774">
        <v>200</v>
      </c>
      <c r="H88" s="1013">
        <v>1.5</v>
      </c>
      <c r="I88" s="868">
        <v>1</v>
      </c>
      <c r="J88" s="868">
        <v>0.8</v>
      </c>
      <c r="K88" s="863">
        <f t="shared" si="15"/>
        <v>53.333333333333336</v>
      </c>
      <c r="L88" s="864">
        <f t="shared" si="14"/>
        <v>80</v>
      </c>
    </row>
    <row r="89" spans="1:12" ht="39.75" customHeight="1" thickBot="1">
      <c r="A89" s="1381"/>
      <c r="B89" s="1385"/>
      <c r="C89" s="1385"/>
      <c r="D89" s="776">
        <v>873</v>
      </c>
      <c r="E89" s="1014">
        <v>1004</v>
      </c>
      <c r="F89" s="831" t="s">
        <v>809</v>
      </c>
      <c r="G89" s="778">
        <v>300</v>
      </c>
      <c r="H89" s="1014">
        <v>150.5</v>
      </c>
      <c r="I89" s="869">
        <v>102.08</v>
      </c>
      <c r="J89" s="869">
        <v>101.5</v>
      </c>
      <c r="K89" s="863">
        <f t="shared" si="15"/>
        <v>67.441860465116278</v>
      </c>
      <c r="L89" s="864">
        <f t="shared" si="14"/>
        <v>99.431818181818187</v>
      </c>
    </row>
    <row r="90" spans="1:12" ht="24" customHeight="1">
      <c r="A90" s="1386" t="s">
        <v>90</v>
      </c>
      <c r="B90" s="1388" t="s">
        <v>93</v>
      </c>
      <c r="C90" s="1384" t="s">
        <v>147</v>
      </c>
      <c r="D90" s="779">
        <v>873</v>
      </c>
      <c r="E90" s="1009">
        <v>1004</v>
      </c>
      <c r="F90" s="830" t="s">
        <v>810</v>
      </c>
      <c r="G90" s="780">
        <v>300</v>
      </c>
      <c r="H90" s="1009">
        <v>10641</v>
      </c>
      <c r="I90" s="870">
        <v>8100</v>
      </c>
      <c r="J90" s="870">
        <v>7098.04</v>
      </c>
      <c r="K90" s="861">
        <f t="shared" si="15"/>
        <v>66.704633023212097</v>
      </c>
      <c r="L90" s="862">
        <f t="shared" si="14"/>
        <v>87.630123456790116</v>
      </c>
    </row>
    <row r="91" spans="1:12" ht="18" customHeight="1" thickBot="1">
      <c r="A91" s="1387"/>
      <c r="B91" s="1389"/>
      <c r="C91" s="1385"/>
      <c r="D91" s="776">
        <v>873</v>
      </c>
      <c r="E91" s="1014">
        <v>1004</v>
      </c>
      <c r="F91" s="831" t="s">
        <v>810</v>
      </c>
      <c r="G91" s="778">
        <v>200</v>
      </c>
      <c r="H91" s="1014">
        <v>78</v>
      </c>
      <c r="I91" s="869">
        <v>78</v>
      </c>
      <c r="J91" s="869">
        <v>50.17</v>
      </c>
      <c r="K91" s="863">
        <f t="shared" si="15"/>
        <v>64.320512820512818</v>
      </c>
      <c r="L91" s="864">
        <f t="shared" si="14"/>
        <v>64.320512820512818</v>
      </c>
    </row>
    <row r="92" spans="1:12" ht="26.25" customHeight="1">
      <c r="A92" s="1380" t="s">
        <v>92</v>
      </c>
      <c r="B92" s="1384" t="s">
        <v>95</v>
      </c>
      <c r="C92" s="1384" t="s">
        <v>147</v>
      </c>
      <c r="D92" s="772">
        <v>873</v>
      </c>
      <c r="E92" s="1013">
        <v>1004</v>
      </c>
      <c r="F92" s="832" t="s">
        <v>811</v>
      </c>
      <c r="G92" s="774">
        <v>200</v>
      </c>
      <c r="H92" s="1013">
        <v>8737</v>
      </c>
      <c r="I92" s="868">
        <v>8088.56</v>
      </c>
      <c r="J92" s="868">
        <v>4865.1499999999996</v>
      </c>
      <c r="K92" s="861">
        <f t="shared" si="15"/>
        <v>55.684445461829</v>
      </c>
      <c r="L92" s="862">
        <f t="shared" si="14"/>
        <v>60.148530764437666</v>
      </c>
    </row>
    <row r="93" spans="1:12" ht="22.5" customHeight="1" thickBot="1">
      <c r="A93" s="1381"/>
      <c r="B93" s="1385"/>
      <c r="C93" s="1385"/>
      <c r="D93" s="776">
        <v>873</v>
      </c>
      <c r="E93" s="1014">
        <v>1004</v>
      </c>
      <c r="F93" s="831" t="s">
        <v>811</v>
      </c>
      <c r="G93" s="778">
        <v>300</v>
      </c>
      <c r="H93" s="1014">
        <v>21480</v>
      </c>
      <c r="I93" s="869">
        <v>16924.84</v>
      </c>
      <c r="J93" s="869">
        <v>16761.95</v>
      </c>
      <c r="K93" s="863">
        <f t="shared" si="15"/>
        <v>78.035148975791429</v>
      </c>
      <c r="L93" s="864">
        <f t="shared" si="14"/>
        <v>99.037568449686972</v>
      </c>
    </row>
    <row r="94" spans="1:12" ht="14.25" customHeight="1">
      <c r="A94" s="1380" t="s">
        <v>94</v>
      </c>
      <c r="B94" s="1384" t="s">
        <v>97</v>
      </c>
      <c r="C94" s="1384" t="s">
        <v>147</v>
      </c>
      <c r="D94" s="772">
        <v>873</v>
      </c>
      <c r="E94" s="1013">
        <v>1003</v>
      </c>
      <c r="F94" s="832" t="s">
        <v>804</v>
      </c>
      <c r="G94" s="774">
        <v>200</v>
      </c>
      <c r="H94" s="1013">
        <v>2.65</v>
      </c>
      <c r="I94" s="868">
        <v>0.66</v>
      </c>
      <c r="J94" s="868">
        <v>0.44</v>
      </c>
      <c r="K94" s="861">
        <f t="shared" si="15"/>
        <v>16.603773584905664</v>
      </c>
      <c r="L94" s="862">
        <f t="shared" si="14"/>
        <v>66.666666666666657</v>
      </c>
    </row>
    <row r="95" spans="1:12" ht="24.75" customHeight="1" thickBot="1">
      <c r="A95" s="1381"/>
      <c r="B95" s="1385"/>
      <c r="C95" s="1385"/>
      <c r="D95" s="776">
        <v>873</v>
      </c>
      <c r="E95" s="1014">
        <v>1003</v>
      </c>
      <c r="F95" s="831" t="s">
        <v>804</v>
      </c>
      <c r="G95" s="778">
        <v>300</v>
      </c>
      <c r="H95" s="1014">
        <v>247.35</v>
      </c>
      <c r="I95" s="869">
        <v>61.84</v>
      </c>
      <c r="J95" s="869">
        <v>60.33</v>
      </c>
      <c r="K95" s="863">
        <f t="shared" si="15"/>
        <v>24.390539721043055</v>
      </c>
      <c r="L95" s="864">
        <f t="shared" si="14"/>
        <v>97.558214747736088</v>
      </c>
    </row>
    <row r="96" spans="1:12" ht="17.25" customHeight="1">
      <c r="A96" s="1380" t="s">
        <v>96</v>
      </c>
      <c r="B96" s="1384" t="s">
        <v>844</v>
      </c>
      <c r="C96" s="1384" t="s">
        <v>147</v>
      </c>
      <c r="D96" s="1013">
        <v>873</v>
      </c>
      <c r="E96" s="1013">
        <v>1003</v>
      </c>
      <c r="F96" s="832" t="s">
        <v>806</v>
      </c>
      <c r="G96" s="774">
        <v>200</v>
      </c>
      <c r="H96" s="1013">
        <v>0</v>
      </c>
      <c r="I96" s="868">
        <v>0</v>
      </c>
      <c r="J96" s="868">
        <v>0</v>
      </c>
      <c r="K96" s="861">
        <v>0</v>
      </c>
      <c r="L96" s="862">
        <v>0</v>
      </c>
    </row>
    <row r="97" spans="1:12" ht="18" customHeight="1" thickBot="1">
      <c r="A97" s="1381"/>
      <c r="B97" s="1385"/>
      <c r="C97" s="1385"/>
      <c r="D97" s="1014">
        <v>873</v>
      </c>
      <c r="E97" s="1014">
        <v>1003</v>
      </c>
      <c r="F97" s="831" t="s">
        <v>806</v>
      </c>
      <c r="G97" s="778">
        <v>300</v>
      </c>
      <c r="H97" s="1014">
        <v>940</v>
      </c>
      <c r="I97" s="869">
        <v>314</v>
      </c>
      <c r="J97" s="869">
        <v>280</v>
      </c>
      <c r="K97" s="863">
        <f t="shared" si="15"/>
        <v>29.787234042553191</v>
      </c>
      <c r="L97" s="864">
        <v>0</v>
      </c>
    </row>
    <row r="98" spans="1:12" ht="54" customHeight="1" thickBot="1">
      <c r="A98" s="1412" t="s">
        <v>98</v>
      </c>
      <c r="B98" s="1413" t="s">
        <v>99</v>
      </c>
      <c r="C98" s="787" t="s">
        <v>827</v>
      </c>
      <c r="D98" s="788">
        <v>873</v>
      </c>
      <c r="E98" s="788" t="s">
        <v>144</v>
      </c>
      <c r="F98" s="834" t="s">
        <v>144</v>
      </c>
      <c r="G98" s="788" t="s">
        <v>144</v>
      </c>
      <c r="H98" s="928">
        <f>H101</f>
        <v>1375.5</v>
      </c>
      <c r="I98" s="928">
        <f>I101</f>
        <v>1129</v>
      </c>
      <c r="J98" s="928">
        <f>J101</f>
        <v>1127.4000000000001</v>
      </c>
      <c r="K98" s="928">
        <f>J98/H98*100</f>
        <v>81.962922573609603</v>
      </c>
      <c r="L98" s="897">
        <f>J98/I98*100</f>
        <v>99.858281665190447</v>
      </c>
    </row>
    <row r="99" spans="1:12" ht="140.25" hidden="1" customHeight="1">
      <c r="A99" s="1400"/>
      <c r="B99" s="1414"/>
      <c r="C99" s="1415" t="s">
        <v>211</v>
      </c>
      <c r="D99" s="1418">
        <v>873</v>
      </c>
      <c r="E99" s="1418" t="s">
        <v>144</v>
      </c>
      <c r="F99" s="1429" t="s">
        <v>144</v>
      </c>
      <c r="G99" s="1418" t="s">
        <v>144</v>
      </c>
      <c r="H99" s="1418">
        <f>H101</f>
        <v>1375.5</v>
      </c>
      <c r="I99" s="1418">
        <f>I101</f>
        <v>1129</v>
      </c>
      <c r="J99" s="1418">
        <f>J101</f>
        <v>1127.4000000000001</v>
      </c>
      <c r="K99" s="926">
        <f t="shared" ref="K99:K101" si="16">J99/H99*100</f>
        <v>81.962922573609603</v>
      </c>
      <c r="L99" s="927">
        <f t="shared" ref="L99:L101" si="17">J99/I99*100</f>
        <v>99.858281665190447</v>
      </c>
    </row>
    <row r="100" spans="1:12" ht="12.75" customHeight="1">
      <c r="A100" s="1400"/>
      <c r="B100" s="1414"/>
      <c r="C100" s="1416"/>
      <c r="D100" s="1419"/>
      <c r="E100" s="1419"/>
      <c r="F100" s="1430"/>
      <c r="G100" s="1419"/>
      <c r="H100" s="1419"/>
      <c r="I100" s="1419"/>
      <c r="J100" s="1419"/>
      <c r="K100" s="1016">
        <f>K101</f>
        <v>81.962922573609603</v>
      </c>
      <c r="L100" s="1017">
        <f>L101</f>
        <v>99.858281665190447</v>
      </c>
    </row>
    <row r="101" spans="1:12" ht="33.75" customHeight="1">
      <c r="A101" s="1403" t="s">
        <v>100</v>
      </c>
      <c r="B101" s="1420" t="s">
        <v>927</v>
      </c>
      <c r="C101" s="1416"/>
      <c r="D101" s="1422">
        <v>873</v>
      </c>
      <c r="E101" s="1422">
        <v>1006</v>
      </c>
      <c r="F101" s="1424" t="s">
        <v>817</v>
      </c>
      <c r="G101" s="1426">
        <v>600</v>
      </c>
      <c r="H101" s="1419">
        <v>1375.5</v>
      </c>
      <c r="I101" s="1419">
        <v>1129</v>
      </c>
      <c r="J101" s="1419">
        <v>1127.4000000000001</v>
      </c>
      <c r="K101" s="1431">
        <f t="shared" si="16"/>
        <v>81.962922573609603</v>
      </c>
      <c r="L101" s="1433">
        <f t="shared" si="17"/>
        <v>99.858281665190447</v>
      </c>
    </row>
    <row r="102" spans="1:12" ht="62.25" customHeight="1" thickBot="1">
      <c r="A102" s="1381"/>
      <c r="B102" s="1421"/>
      <c r="C102" s="1417"/>
      <c r="D102" s="1423"/>
      <c r="E102" s="1423"/>
      <c r="F102" s="1425"/>
      <c r="G102" s="1427"/>
      <c r="H102" s="1428"/>
      <c r="I102" s="1428"/>
      <c r="J102" s="1428"/>
      <c r="K102" s="1432"/>
      <c r="L102" s="1434"/>
    </row>
    <row r="103" spans="1:12" ht="27.75" customHeight="1" thickBot="1">
      <c r="A103" s="1435" t="s">
        <v>102</v>
      </c>
      <c r="B103" s="1436" t="s">
        <v>103</v>
      </c>
      <c r="C103" s="880" t="s">
        <v>827</v>
      </c>
      <c r="D103" s="922">
        <v>873</v>
      </c>
      <c r="E103" s="922" t="s">
        <v>144</v>
      </c>
      <c r="F103" s="923" t="s">
        <v>144</v>
      </c>
      <c r="G103" s="922" t="s">
        <v>144</v>
      </c>
      <c r="H103" s="932">
        <f>H104</f>
        <v>11514.3</v>
      </c>
      <c r="I103" s="932">
        <f>I104</f>
        <v>9064.1099999999988</v>
      </c>
      <c r="J103" s="932">
        <f>J104</f>
        <v>7306.5300000000025</v>
      </c>
      <c r="K103" s="933">
        <f>K104</f>
        <v>63.456137151194625</v>
      </c>
      <c r="L103" s="934">
        <f>L104</f>
        <v>80.609458623075</v>
      </c>
    </row>
    <row r="104" spans="1:12" ht="109.5" customHeight="1" thickBot="1">
      <c r="A104" s="1435"/>
      <c r="B104" s="1436"/>
      <c r="C104" s="935" t="s">
        <v>211</v>
      </c>
      <c r="D104" s="936">
        <v>873</v>
      </c>
      <c r="E104" s="937" t="s">
        <v>144</v>
      </c>
      <c r="F104" s="938" t="s">
        <v>144</v>
      </c>
      <c r="G104" s="937" t="s">
        <v>144</v>
      </c>
      <c r="H104" s="939">
        <f>H105+H106+H107+H109+H108+H110+H111+H112</f>
        <v>11514.3</v>
      </c>
      <c r="I104" s="939">
        <f>I105+I106+I107+I108+I109+I110+I111+I112</f>
        <v>9064.1099999999988</v>
      </c>
      <c r="J104" s="939">
        <f>J105+J106+J107+J108+J109+J110+J111+J112</f>
        <v>7306.5300000000025</v>
      </c>
      <c r="K104" s="940">
        <f>J104/H104*100</f>
        <v>63.456137151194625</v>
      </c>
      <c r="L104" s="940">
        <f>J104/I104*100</f>
        <v>80.609458623075</v>
      </c>
    </row>
    <row r="105" spans="1:12" ht="42" customHeight="1" thickBot="1">
      <c r="A105" s="804" t="s">
        <v>104</v>
      </c>
      <c r="B105" s="801" t="s">
        <v>105</v>
      </c>
      <c r="C105" s="941" t="s">
        <v>147</v>
      </c>
      <c r="D105" s="803">
        <v>873</v>
      </c>
      <c r="E105" s="802">
        <v>1006</v>
      </c>
      <c r="F105" s="859" t="s">
        <v>813</v>
      </c>
      <c r="G105" s="860">
        <v>100</v>
      </c>
      <c r="H105" s="802">
        <v>7693</v>
      </c>
      <c r="I105" s="802">
        <v>6195.05</v>
      </c>
      <c r="J105" s="802">
        <v>4916.0200000000004</v>
      </c>
      <c r="K105" s="929">
        <f t="shared" ref="K105:K112" si="18">J105/H105*100</f>
        <v>63.902508774210332</v>
      </c>
      <c r="L105" s="930">
        <f t="shared" ref="L105:L112" si="19">J105/I105*100</f>
        <v>79.354000371264149</v>
      </c>
    </row>
    <row r="106" spans="1:12" ht="62.25" customHeight="1" thickBot="1">
      <c r="A106" s="1007" t="s">
        <v>106</v>
      </c>
      <c r="B106" s="1008" t="s">
        <v>107</v>
      </c>
      <c r="C106" s="856" t="s">
        <v>147</v>
      </c>
      <c r="D106" s="939">
        <v>873</v>
      </c>
      <c r="E106" s="937">
        <v>1006</v>
      </c>
      <c r="F106" s="946" t="s">
        <v>814</v>
      </c>
      <c r="G106" s="947">
        <v>100</v>
      </c>
      <c r="H106" s="937">
        <v>345</v>
      </c>
      <c r="I106" s="937">
        <v>260.17</v>
      </c>
      <c r="J106" s="937">
        <v>214.97</v>
      </c>
      <c r="K106" s="948">
        <f t="shared" si="18"/>
        <v>62.310144927536228</v>
      </c>
      <c r="L106" s="949">
        <f t="shared" si="19"/>
        <v>82.626744051966014</v>
      </c>
    </row>
    <row r="107" spans="1:12" ht="22.5" customHeight="1">
      <c r="A107" s="1386" t="s">
        <v>108</v>
      </c>
      <c r="B107" s="1437" t="s">
        <v>109</v>
      </c>
      <c r="C107" s="1437" t="s">
        <v>147</v>
      </c>
      <c r="D107" s="809">
        <v>873</v>
      </c>
      <c r="E107" s="810">
        <v>1006</v>
      </c>
      <c r="F107" s="811" t="s">
        <v>815</v>
      </c>
      <c r="G107" s="812">
        <v>100</v>
      </c>
      <c r="H107" s="810">
        <v>751.9</v>
      </c>
      <c r="I107" s="810">
        <v>564</v>
      </c>
      <c r="J107" s="810">
        <v>459.13</v>
      </c>
      <c r="K107" s="942">
        <f t="shared" si="18"/>
        <v>61.062641308684661</v>
      </c>
      <c r="L107" s="943">
        <f t="shared" si="19"/>
        <v>81.406028368794324</v>
      </c>
    </row>
    <row r="108" spans="1:12" ht="27" customHeight="1" thickBot="1">
      <c r="A108" s="1387"/>
      <c r="B108" s="1438"/>
      <c r="C108" s="1438"/>
      <c r="D108" s="815">
        <v>873</v>
      </c>
      <c r="E108" s="813">
        <v>1006</v>
      </c>
      <c r="F108" s="816" t="s">
        <v>815</v>
      </c>
      <c r="G108" s="817">
        <v>200</v>
      </c>
      <c r="H108" s="813">
        <v>32.1</v>
      </c>
      <c r="I108" s="813">
        <v>32.1</v>
      </c>
      <c r="J108" s="813">
        <v>32.1</v>
      </c>
      <c r="K108" s="944">
        <f t="shared" si="18"/>
        <v>100</v>
      </c>
      <c r="L108" s="945">
        <f t="shared" si="19"/>
        <v>100</v>
      </c>
    </row>
    <row r="109" spans="1:12" ht="24.75" customHeight="1">
      <c r="A109" s="1380" t="s">
        <v>110</v>
      </c>
      <c r="B109" s="1396" t="s">
        <v>111</v>
      </c>
      <c r="C109" s="1396" t="s">
        <v>147</v>
      </c>
      <c r="D109" s="809">
        <v>873</v>
      </c>
      <c r="E109" s="810">
        <v>1006</v>
      </c>
      <c r="F109" s="811" t="s">
        <v>812</v>
      </c>
      <c r="G109" s="812">
        <v>100</v>
      </c>
      <c r="H109" s="818">
        <v>2467</v>
      </c>
      <c r="I109" s="818">
        <v>1898</v>
      </c>
      <c r="J109" s="818">
        <v>1575.52</v>
      </c>
      <c r="K109" s="942">
        <f t="shared" si="18"/>
        <v>63.863802188893395</v>
      </c>
      <c r="L109" s="943">
        <f t="shared" si="19"/>
        <v>83.009483667017918</v>
      </c>
    </row>
    <row r="110" spans="1:12" ht="21" customHeight="1">
      <c r="A110" s="1398"/>
      <c r="B110" s="1405"/>
      <c r="C110" s="1405"/>
      <c r="D110" s="819">
        <v>873</v>
      </c>
      <c r="E110" s="820">
        <v>1006</v>
      </c>
      <c r="F110" s="821" t="s">
        <v>812</v>
      </c>
      <c r="G110" s="822">
        <v>200</v>
      </c>
      <c r="H110" s="820">
        <v>150</v>
      </c>
      <c r="I110" s="820">
        <v>104.69</v>
      </c>
      <c r="J110" s="820">
        <v>101.02</v>
      </c>
      <c r="K110" s="931">
        <f t="shared" si="18"/>
        <v>67.346666666666664</v>
      </c>
      <c r="L110" s="950">
        <f t="shared" si="19"/>
        <v>96.494412073741515</v>
      </c>
    </row>
    <row r="111" spans="1:12" ht="23.25" customHeight="1" thickBot="1">
      <c r="A111" s="1381"/>
      <c r="B111" s="1397"/>
      <c r="C111" s="1397"/>
      <c r="D111" s="815">
        <v>873</v>
      </c>
      <c r="E111" s="813">
        <v>1006</v>
      </c>
      <c r="F111" s="816" t="s">
        <v>812</v>
      </c>
      <c r="G111" s="817">
        <v>800</v>
      </c>
      <c r="H111" s="813">
        <v>66</v>
      </c>
      <c r="I111" s="813">
        <v>0.8</v>
      </c>
      <c r="J111" s="813">
        <v>0.8</v>
      </c>
      <c r="K111" s="944">
        <f t="shared" si="18"/>
        <v>1.2121212121212122</v>
      </c>
      <c r="L111" s="945">
        <v>0</v>
      </c>
    </row>
    <row r="112" spans="1:12" ht="26.25" customHeight="1" thickBot="1">
      <c r="A112" s="804" t="s">
        <v>845</v>
      </c>
      <c r="B112" s="801" t="s">
        <v>846</v>
      </c>
      <c r="C112" s="941" t="s">
        <v>147</v>
      </c>
      <c r="D112" s="803">
        <v>873</v>
      </c>
      <c r="E112" s="805">
        <v>1006</v>
      </c>
      <c r="F112" s="806" t="s">
        <v>816</v>
      </c>
      <c r="G112" s="807">
        <v>200</v>
      </c>
      <c r="H112" s="805">
        <v>9.3000000000000007</v>
      </c>
      <c r="I112" s="805">
        <v>9.3000000000000007</v>
      </c>
      <c r="J112" s="805">
        <v>6.97</v>
      </c>
      <c r="K112" s="929">
        <f t="shared" si="18"/>
        <v>74.946236559139777</v>
      </c>
      <c r="L112" s="930">
        <f t="shared" si="19"/>
        <v>74.946236559139777</v>
      </c>
    </row>
    <row r="113" spans="1:8">
      <c r="A113" s="823"/>
      <c r="C113" s="839"/>
    </row>
    <row r="114" spans="1:8" ht="18.75">
      <c r="A114" s="823"/>
      <c r="B114" s="1331" t="s">
        <v>367</v>
      </c>
      <c r="C114" s="1331"/>
      <c r="D114" s="122"/>
      <c r="E114" s="122"/>
      <c r="F114" s="122"/>
      <c r="G114" s="968" t="s">
        <v>368</v>
      </c>
      <c r="H114" s="968"/>
    </row>
    <row r="115" spans="1:8" ht="18.75">
      <c r="A115" s="823"/>
      <c r="B115" s="1100"/>
      <c r="C115" s="1100"/>
      <c r="D115" s="122"/>
      <c r="E115" s="122"/>
      <c r="F115" s="122"/>
      <c r="G115" s="968"/>
      <c r="H115" s="968"/>
    </row>
    <row r="116" spans="1:8" ht="18.75">
      <c r="A116" s="823"/>
      <c r="B116" s="1332" t="s">
        <v>369</v>
      </c>
      <c r="C116" s="1332"/>
      <c r="D116" s="122"/>
      <c r="E116" s="122"/>
      <c r="F116" s="122"/>
      <c r="G116" s="968" t="s">
        <v>370</v>
      </c>
      <c r="H116" s="968"/>
    </row>
    <row r="117" spans="1:8" ht="15">
      <c r="A117" s="823"/>
      <c r="B117"/>
      <c r="C117"/>
      <c r="D117"/>
      <c r="E117"/>
      <c r="F117"/>
      <c r="G117"/>
      <c r="H117"/>
    </row>
  </sheetData>
  <mergeCells count="167">
    <mergeCell ref="A109:A111"/>
    <mergeCell ref="B109:B111"/>
    <mergeCell ref="C109:C111"/>
    <mergeCell ref="B114:C114"/>
    <mergeCell ref="B116:C116"/>
    <mergeCell ref="A103:A104"/>
    <mergeCell ref="B103:B104"/>
    <mergeCell ref="A107:A108"/>
    <mergeCell ref="B107:B108"/>
    <mergeCell ref="C107:C108"/>
    <mergeCell ref="G101:G102"/>
    <mergeCell ref="H101:H102"/>
    <mergeCell ref="I101:I102"/>
    <mergeCell ref="J101:J102"/>
    <mergeCell ref="K101:K102"/>
    <mergeCell ref="L101:L102"/>
    <mergeCell ref="G99:G100"/>
    <mergeCell ref="H99:H100"/>
    <mergeCell ref="I99:I100"/>
    <mergeCell ref="J99:J100"/>
    <mergeCell ref="A101:A102"/>
    <mergeCell ref="B101:B102"/>
    <mergeCell ref="D101:D102"/>
    <mergeCell ref="E101:E102"/>
    <mergeCell ref="F101:F102"/>
    <mergeCell ref="A98:A100"/>
    <mergeCell ref="B98:B100"/>
    <mergeCell ref="C99:C102"/>
    <mergeCell ref="D99:D100"/>
    <mergeCell ref="E99:E100"/>
    <mergeCell ref="F99:F100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8:A89"/>
    <mergeCell ref="B88:B89"/>
    <mergeCell ref="C88:C89"/>
    <mergeCell ref="B85:B87"/>
    <mergeCell ref="A85:A87"/>
    <mergeCell ref="C85:C87"/>
    <mergeCell ref="A81:A82"/>
    <mergeCell ref="B81:B82"/>
    <mergeCell ref="C81:C82"/>
    <mergeCell ref="A83:A84"/>
    <mergeCell ref="B83:B84"/>
    <mergeCell ref="C83:C84"/>
    <mergeCell ref="A77:A78"/>
    <mergeCell ref="B77:B78"/>
    <mergeCell ref="C77:C78"/>
    <mergeCell ref="A79:A80"/>
    <mergeCell ref="B79:B80"/>
    <mergeCell ref="C79:C80"/>
    <mergeCell ref="A68:A71"/>
    <mergeCell ref="B68:B71"/>
    <mergeCell ref="A73:A74"/>
    <mergeCell ref="B73:B74"/>
    <mergeCell ref="A75:A76"/>
    <mergeCell ref="B75:B76"/>
    <mergeCell ref="C75:C76"/>
    <mergeCell ref="C68:C69"/>
    <mergeCell ref="B58:B59"/>
    <mergeCell ref="C58:C59"/>
    <mergeCell ref="A60:A61"/>
    <mergeCell ref="B60:B61"/>
    <mergeCell ref="C60:C61"/>
    <mergeCell ref="A66:A67"/>
    <mergeCell ref="B66:B67"/>
    <mergeCell ref="A62:A63"/>
    <mergeCell ref="B62:B63"/>
    <mergeCell ref="C62:C63"/>
    <mergeCell ref="A64:A65"/>
    <mergeCell ref="B64:B65"/>
    <mergeCell ref="C64:C65"/>
    <mergeCell ref="A58:A59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2:A13"/>
    <mergeCell ref="B12:B13"/>
    <mergeCell ref="A14:A15"/>
    <mergeCell ref="B14:B15"/>
    <mergeCell ref="C14:C15"/>
    <mergeCell ref="A16:A17"/>
    <mergeCell ref="B16:B17"/>
    <mergeCell ref="C16:C17"/>
    <mergeCell ref="I4:I6"/>
    <mergeCell ref="J4:J6"/>
    <mergeCell ref="K4:K6"/>
    <mergeCell ref="L4:L6"/>
    <mergeCell ref="A8:A11"/>
    <mergeCell ref="B8:B11"/>
    <mergeCell ref="A1:L1"/>
    <mergeCell ref="A3:A6"/>
    <mergeCell ref="B3:B6"/>
    <mergeCell ref="C3:C6"/>
    <mergeCell ref="D3:G3"/>
    <mergeCell ref="H3:L3"/>
    <mergeCell ref="D4:D6"/>
    <mergeCell ref="E4:E6"/>
    <mergeCell ref="F4:F6"/>
    <mergeCell ref="G4:G6"/>
  </mergeCells>
  <pageMargins left="1.1023622047244095" right="0.70866141732283472" top="0.94488188976377963" bottom="0.74803149606299213" header="0.31496062992125984" footer="0.31496062992125984"/>
  <pageSetup paperSize="9" scale="75" orientation="landscape" r:id="rId1"/>
  <rowBreaks count="5" manualBreakCount="5">
    <brk id="17" max="16383" man="1"/>
    <brk id="37" max="16383" man="1"/>
    <brk id="61" max="16383" man="1"/>
    <brk id="76" max="16383" man="1"/>
    <brk id="10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FF33"/>
  </sheetPr>
  <dimension ref="A1:P113"/>
  <sheetViews>
    <sheetView workbookViewId="0">
      <pane ySplit="6" topLeftCell="A7" activePane="bottomLeft" state="frozen"/>
      <selection pane="bottomLeft" activeCell="O13" sqref="O13"/>
    </sheetView>
  </sheetViews>
  <sheetFormatPr defaultRowHeight="12.75"/>
  <cols>
    <col min="1" max="1" width="24.5703125" style="756" customWidth="1"/>
    <col min="2" max="2" width="30.28515625" style="756" customWidth="1"/>
    <col min="3" max="3" width="16.7109375" style="756" customWidth="1"/>
    <col min="4" max="5" width="9.140625" style="756"/>
    <col min="6" max="6" width="13.28515625" style="824" customWidth="1"/>
    <col min="7" max="7" width="6.28515625" style="756" customWidth="1"/>
    <col min="8" max="8" width="9.140625" style="756"/>
    <col min="9" max="9" width="10.42578125" style="756" customWidth="1"/>
    <col min="10" max="10" width="9.140625" style="756"/>
    <col min="11" max="11" width="10" style="756" bestFit="1" customWidth="1"/>
    <col min="12" max="12" width="11.28515625" style="756" customWidth="1"/>
    <col min="13" max="255" width="9.140625" style="756"/>
    <col min="256" max="256" width="24.5703125" style="756" customWidth="1"/>
    <col min="257" max="257" width="30.28515625" style="756" customWidth="1"/>
    <col min="258" max="258" width="16.7109375" style="756" customWidth="1"/>
    <col min="259" max="260" width="9.140625" style="756"/>
    <col min="261" max="261" width="13.28515625" style="756" customWidth="1"/>
    <col min="262" max="262" width="9.140625" style="756"/>
    <col min="263" max="263" width="8.5703125" style="756" customWidth="1"/>
    <col min="264" max="511" width="9.140625" style="756"/>
    <col min="512" max="512" width="24.5703125" style="756" customWidth="1"/>
    <col min="513" max="513" width="30.28515625" style="756" customWidth="1"/>
    <col min="514" max="514" width="16.7109375" style="756" customWidth="1"/>
    <col min="515" max="516" width="9.140625" style="756"/>
    <col min="517" max="517" width="13.28515625" style="756" customWidth="1"/>
    <col min="518" max="518" width="9.140625" style="756"/>
    <col min="519" max="519" width="8.5703125" style="756" customWidth="1"/>
    <col min="520" max="767" width="9.140625" style="756"/>
    <col min="768" max="768" width="24.5703125" style="756" customWidth="1"/>
    <col min="769" max="769" width="30.28515625" style="756" customWidth="1"/>
    <col min="770" max="770" width="16.7109375" style="756" customWidth="1"/>
    <col min="771" max="772" width="9.140625" style="756"/>
    <col min="773" max="773" width="13.28515625" style="756" customWidth="1"/>
    <col min="774" max="774" width="9.140625" style="756"/>
    <col min="775" max="775" width="8.5703125" style="756" customWidth="1"/>
    <col min="776" max="1023" width="9.140625" style="756"/>
    <col min="1024" max="1024" width="24.5703125" style="756" customWidth="1"/>
    <col min="1025" max="1025" width="30.28515625" style="756" customWidth="1"/>
    <col min="1026" max="1026" width="16.7109375" style="756" customWidth="1"/>
    <col min="1027" max="1028" width="9.140625" style="756"/>
    <col min="1029" max="1029" width="13.28515625" style="756" customWidth="1"/>
    <col min="1030" max="1030" width="9.140625" style="756"/>
    <col min="1031" max="1031" width="8.5703125" style="756" customWidth="1"/>
    <col min="1032" max="1279" width="9.140625" style="756"/>
    <col min="1280" max="1280" width="24.5703125" style="756" customWidth="1"/>
    <col min="1281" max="1281" width="30.28515625" style="756" customWidth="1"/>
    <col min="1282" max="1282" width="16.7109375" style="756" customWidth="1"/>
    <col min="1283" max="1284" width="9.140625" style="756"/>
    <col min="1285" max="1285" width="13.28515625" style="756" customWidth="1"/>
    <col min="1286" max="1286" width="9.140625" style="756"/>
    <col min="1287" max="1287" width="8.5703125" style="756" customWidth="1"/>
    <col min="1288" max="1535" width="9.140625" style="756"/>
    <col min="1536" max="1536" width="24.5703125" style="756" customWidth="1"/>
    <col min="1537" max="1537" width="30.28515625" style="756" customWidth="1"/>
    <col min="1538" max="1538" width="16.7109375" style="756" customWidth="1"/>
    <col min="1539" max="1540" width="9.140625" style="756"/>
    <col min="1541" max="1541" width="13.28515625" style="756" customWidth="1"/>
    <col min="1542" max="1542" width="9.140625" style="756"/>
    <col min="1543" max="1543" width="8.5703125" style="756" customWidth="1"/>
    <col min="1544" max="1791" width="9.140625" style="756"/>
    <col min="1792" max="1792" width="24.5703125" style="756" customWidth="1"/>
    <col min="1793" max="1793" width="30.28515625" style="756" customWidth="1"/>
    <col min="1794" max="1794" width="16.7109375" style="756" customWidth="1"/>
    <col min="1795" max="1796" width="9.140625" style="756"/>
    <col min="1797" max="1797" width="13.28515625" style="756" customWidth="1"/>
    <col min="1798" max="1798" width="9.140625" style="756"/>
    <col min="1799" max="1799" width="8.5703125" style="756" customWidth="1"/>
    <col min="1800" max="2047" width="9.140625" style="756"/>
    <col min="2048" max="2048" width="24.5703125" style="756" customWidth="1"/>
    <col min="2049" max="2049" width="30.28515625" style="756" customWidth="1"/>
    <col min="2050" max="2050" width="16.7109375" style="756" customWidth="1"/>
    <col min="2051" max="2052" width="9.140625" style="756"/>
    <col min="2053" max="2053" width="13.28515625" style="756" customWidth="1"/>
    <col min="2054" max="2054" width="9.140625" style="756"/>
    <col min="2055" max="2055" width="8.5703125" style="756" customWidth="1"/>
    <col min="2056" max="2303" width="9.140625" style="756"/>
    <col min="2304" max="2304" width="24.5703125" style="756" customWidth="1"/>
    <col min="2305" max="2305" width="30.28515625" style="756" customWidth="1"/>
    <col min="2306" max="2306" width="16.7109375" style="756" customWidth="1"/>
    <col min="2307" max="2308" width="9.140625" style="756"/>
    <col min="2309" max="2309" width="13.28515625" style="756" customWidth="1"/>
    <col min="2310" max="2310" width="9.140625" style="756"/>
    <col min="2311" max="2311" width="8.5703125" style="756" customWidth="1"/>
    <col min="2312" max="2559" width="9.140625" style="756"/>
    <col min="2560" max="2560" width="24.5703125" style="756" customWidth="1"/>
    <col min="2561" max="2561" width="30.28515625" style="756" customWidth="1"/>
    <col min="2562" max="2562" width="16.7109375" style="756" customWidth="1"/>
    <col min="2563" max="2564" width="9.140625" style="756"/>
    <col min="2565" max="2565" width="13.28515625" style="756" customWidth="1"/>
    <col min="2566" max="2566" width="9.140625" style="756"/>
    <col min="2567" max="2567" width="8.5703125" style="756" customWidth="1"/>
    <col min="2568" max="2815" width="9.140625" style="756"/>
    <col min="2816" max="2816" width="24.5703125" style="756" customWidth="1"/>
    <col min="2817" max="2817" width="30.28515625" style="756" customWidth="1"/>
    <col min="2818" max="2818" width="16.7109375" style="756" customWidth="1"/>
    <col min="2819" max="2820" width="9.140625" style="756"/>
    <col min="2821" max="2821" width="13.28515625" style="756" customWidth="1"/>
    <col min="2822" max="2822" width="9.140625" style="756"/>
    <col min="2823" max="2823" width="8.5703125" style="756" customWidth="1"/>
    <col min="2824" max="3071" width="9.140625" style="756"/>
    <col min="3072" max="3072" width="24.5703125" style="756" customWidth="1"/>
    <col min="3073" max="3073" width="30.28515625" style="756" customWidth="1"/>
    <col min="3074" max="3074" width="16.7109375" style="756" customWidth="1"/>
    <col min="3075" max="3076" width="9.140625" style="756"/>
    <col min="3077" max="3077" width="13.28515625" style="756" customWidth="1"/>
    <col min="3078" max="3078" width="9.140625" style="756"/>
    <col min="3079" max="3079" width="8.5703125" style="756" customWidth="1"/>
    <col min="3080" max="3327" width="9.140625" style="756"/>
    <col min="3328" max="3328" width="24.5703125" style="756" customWidth="1"/>
    <col min="3329" max="3329" width="30.28515625" style="756" customWidth="1"/>
    <col min="3330" max="3330" width="16.7109375" style="756" customWidth="1"/>
    <col min="3331" max="3332" width="9.140625" style="756"/>
    <col min="3333" max="3333" width="13.28515625" style="756" customWidth="1"/>
    <col min="3334" max="3334" width="9.140625" style="756"/>
    <col min="3335" max="3335" width="8.5703125" style="756" customWidth="1"/>
    <col min="3336" max="3583" width="9.140625" style="756"/>
    <col min="3584" max="3584" width="24.5703125" style="756" customWidth="1"/>
    <col min="3585" max="3585" width="30.28515625" style="756" customWidth="1"/>
    <col min="3586" max="3586" width="16.7109375" style="756" customWidth="1"/>
    <col min="3587" max="3588" width="9.140625" style="756"/>
    <col min="3589" max="3589" width="13.28515625" style="756" customWidth="1"/>
    <col min="3590" max="3590" width="9.140625" style="756"/>
    <col min="3591" max="3591" width="8.5703125" style="756" customWidth="1"/>
    <col min="3592" max="3839" width="9.140625" style="756"/>
    <col min="3840" max="3840" width="24.5703125" style="756" customWidth="1"/>
    <col min="3841" max="3841" width="30.28515625" style="756" customWidth="1"/>
    <col min="3842" max="3842" width="16.7109375" style="756" customWidth="1"/>
    <col min="3843" max="3844" width="9.140625" style="756"/>
    <col min="3845" max="3845" width="13.28515625" style="756" customWidth="1"/>
    <col min="3846" max="3846" width="9.140625" style="756"/>
    <col min="3847" max="3847" width="8.5703125" style="756" customWidth="1"/>
    <col min="3848" max="4095" width="9.140625" style="756"/>
    <col min="4096" max="4096" width="24.5703125" style="756" customWidth="1"/>
    <col min="4097" max="4097" width="30.28515625" style="756" customWidth="1"/>
    <col min="4098" max="4098" width="16.7109375" style="756" customWidth="1"/>
    <col min="4099" max="4100" width="9.140625" style="756"/>
    <col min="4101" max="4101" width="13.28515625" style="756" customWidth="1"/>
    <col min="4102" max="4102" width="9.140625" style="756"/>
    <col min="4103" max="4103" width="8.5703125" style="756" customWidth="1"/>
    <col min="4104" max="4351" width="9.140625" style="756"/>
    <col min="4352" max="4352" width="24.5703125" style="756" customWidth="1"/>
    <col min="4353" max="4353" width="30.28515625" style="756" customWidth="1"/>
    <col min="4354" max="4354" width="16.7109375" style="756" customWidth="1"/>
    <col min="4355" max="4356" width="9.140625" style="756"/>
    <col min="4357" max="4357" width="13.28515625" style="756" customWidth="1"/>
    <col min="4358" max="4358" width="9.140625" style="756"/>
    <col min="4359" max="4359" width="8.5703125" style="756" customWidth="1"/>
    <col min="4360" max="4607" width="9.140625" style="756"/>
    <col min="4608" max="4608" width="24.5703125" style="756" customWidth="1"/>
    <col min="4609" max="4609" width="30.28515625" style="756" customWidth="1"/>
    <col min="4610" max="4610" width="16.7109375" style="756" customWidth="1"/>
    <col min="4611" max="4612" width="9.140625" style="756"/>
    <col min="4613" max="4613" width="13.28515625" style="756" customWidth="1"/>
    <col min="4614" max="4614" width="9.140625" style="756"/>
    <col min="4615" max="4615" width="8.5703125" style="756" customWidth="1"/>
    <col min="4616" max="4863" width="9.140625" style="756"/>
    <col min="4864" max="4864" width="24.5703125" style="756" customWidth="1"/>
    <col min="4865" max="4865" width="30.28515625" style="756" customWidth="1"/>
    <col min="4866" max="4866" width="16.7109375" style="756" customWidth="1"/>
    <col min="4867" max="4868" width="9.140625" style="756"/>
    <col min="4869" max="4869" width="13.28515625" style="756" customWidth="1"/>
    <col min="4870" max="4870" width="9.140625" style="756"/>
    <col min="4871" max="4871" width="8.5703125" style="756" customWidth="1"/>
    <col min="4872" max="5119" width="9.140625" style="756"/>
    <col min="5120" max="5120" width="24.5703125" style="756" customWidth="1"/>
    <col min="5121" max="5121" width="30.28515625" style="756" customWidth="1"/>
    <col min="5122" max="5122" width="16.7109375" style="756" customWidth="1"/>
    <col min="5123" max="5124" width="9.140625" style="756"/>
    <col min="5125" max="5125" width="13.28515625" style="756" customWidth="1"/>
    <col min="5126" max="5126" width="9.140625" style="756"/>
    <col min="5127" max="5127" width="8.5703125" style="756" customWidth="1"/>
    <col min="5128" max="5375" width="9.140625" style="756"/>
    <col min="5376" max="5376" width="24.5703125" style="756" customWidth="1"/>
    <col min="5377" max="5377" width="30.28515625" style="756" customWidth="1"/>
    <col min="5378" max="5378" width="16.7109375" style="756" customWidth="1"/>
    <col min="5379" max="5380" width="9.140625" style="756"/>
    <col min="5381" max="5381" width="13.28515625" style="756" customWidth="1"/>
    <col min="5382" max="5382" width="9.140625" style="756"/>
    <col min="5383" max="5383" width="8.5703125" style="756" customWidth="1"/>
    <col min="5384" max="5631" width="9.140625" style="756"/>
    <col min="5632" max="5632" width="24.5703125" style="756" customWidth="1"/>
    <col min="5633" max="5633" width="30.28515625" style="756" customWidth="1"/>
    <col min="5634" max="5634" width="16.7109375" style="756" customWidth="1"/>
    <col min="5635" max="5636" width="9.140625" style="756"/>
    <col min="5637" max="5637" width="13.28515625" style="756" customWidth="1"/>
    <col min="5638" max="5638" width="9.140625" style="756"/>
    <col min="5639" max="5639" width="8.5703125" style="756" customWidth="1"/>
    <col min="5640" max="5887" width="9.140625" style="756"/>
    <col min="5888" max="5888" width="24.5703125" style="756" customWidth="1"/>
    <col min="5889" max="5889" width="30.28515625" style="756" customWidth="1"/>
    <col min="5890" max="5890" width="16.7109375" style="756" customWidth="1"/>
    <col min="5891" max="5892" width="9.140625" style="756"/>
    <col min="5893" max="5893" width="13.28515625" style="756" customWidth="1"/>
    <col min="5894" max="5894" width="9.140625" style="756"/>
    <col min="5895" max="5895" width="8.5703125" style="756" customWidth="1"/>
    <col min="5896" max="6143" width="9.140625" style="756"/>
    <col min="6144" max="6144" width="24.5703125" style="756" customWidth="1"/>
    <col min="6145" max="6145" width="30.28515625" style="756" customWidth="1"/>
    <col min="6146" max="6146" width="16.7109375" style="756" customWidth="1"/>
    <col min="6147" max="6148" width="9.140625" style="756"/>
    <col min="6149" max="6149" width="13.28515625" style="756" customWidth="1"/>
    <col min="6150" max="6150" width="9.140625" style="756"/>
    <col min="6151" max="6151" width="8.5703125" style="756" customWidth="1"/>
    <col min="6152" max="6399" width="9.140625" style="756"/>
    <col min="6400" max="6400" width="24.5703125" style="756" customWidth="1"/>
    <col min="6401" max="6401" width="30.28515625" style="756" customWidth="1"/>
    <col min="6402" max="6402" width="16.7109375" style="756" customWidth="1"/>
    <col min="6403" max="6404" width="9.140625" style="756"/>
    <col min="6405" max="6405" width="13.28515625" style="756" customWidth="1"/>
    <col min="6406" max="6406" width="9.140625" style="756"/>
    <col min="6407" max="6407" width="8.5703125" style="756" customWidth="1"/>
    <col min="6408" max="6655" width="9.140625" style="756"/>
    <col min="6656" max="6656" width="24.5703125" style="756" customWidth="1"/>
    <col min="6657" max="6657" width="30.28515625" style="756" customWidth="1"/>
    <col min="6658" max="6658" width="16.7109375" style="756" customWidth="1"/>
    <col min="6659" max="6660" width="9.140625" style="756"/>
    <col min="6661" max="6661" width="13.28515625" style="756" customWidth="1"/>
    <col min="6662" max="6662" width="9.140625" style="756"/>
    <col min="6663" max="6663" width="8.5703125" style="756" customWidth="1"/>
    <col min="6664" max="6911" width="9.140625" style="756"/>
    <col min="6912" max="6912" width="24.5703125" style="756" customWidth="1"/>
    <col min="6913" max="6913" width="30.28515625" style="756" customWidth="1"/>
    <col min="6914" max="6914" width="16.7109375" style="756" customWidth="1"/>
    <col min="6915" max="6916" width="9.140625" style="756"/>
    <col min="6917" max="6917" width="13.28515625" style="756" customWidth="1"/>
    <col min="6918" max="6918" width="9.140625" style="756"/>
    <col min="6919" max="6919" width="8.5703125" style="756" customWidth="1"/>
    <col min="6920" max="7167" width="9.140625" style="756"/>
    <col min="7168" max="7168" width="24.5703125" style="756" customWidth="1"/>
    <col min="7169" max="7169" width="30.28515625" style="756" customWidth="1"/>
    <col min="7170" max="7170" width="16.7109375" style="756" customWidth="1"/>
    <col min="7171" max="7172" width="9.140625" style="756"/>
    <col min="7173" max="7173" width="13.28515625" style="756" customWidth="1"/>
    <col min="7174" max="7174" width="9.140625" style="756"/>
    <col min="7175" max="7175" width="8.5703125" style="756" customWidth="1"/>
    <col min="7176" max="7423" width="9.140625" style="756"/>
    <col min="7424" max="7424" width="24.5703125" style="756" customWidth="1"/>
    <col min="7425" max="7425" width="30.28515625" style="756" customWidth="1"/>
    <col min="7426" max="7426" width="16.7109375" style="756" customWidth="1"/>
    <col min="7427" max="7428" width="9.140625" style="756"/>
    <col min="7429" max="7429" width="13.28515625" style="756" customWidth="1"/>
    <col min="7430" max="7430" width="9.140625" style="756"/>
    <col min="7431" max="7431" width="8.5703125" style="756" customWidth="1"/>
    <col min="7432" max="7679" width="9.140625" style="756"/>
    <col min="7680" max="7680" width="24.5703125" style="756" customWidth="1"/>
    <col min="7681" max="7681" width="30.28515625" style="756" customWidth="1"/>
    <col min="7682" max="7682" width="16.7109375" style="756" customWidth="1"/>
    <col min="7683" max="7684" width="9.140625" style="756"/>
    <col min="7685" max="7685" width="13.28515625" style="756" customWidth="1"/>
    <col min="7686" max="7686" width="9.140625" style="756"/>
    <col min="7687" max="7687" width="8.5703125" style="756" customWidth="1"/>
    <col min="7688" max="7935" width="9.140625" style="756"/>
    <col min="7936" max="7936" width="24.5703125" style="756" customWidth="1"/>
    <col min="7937" max="7937" width="30.28515625" style="756" customWidth="1"/>
    <col min="7938" max="7938" width="16.7109375" style="756" customWidth="1"/>
    <col min="7939" max="7940" width="9.140625" style="756"/>
    <col min="7941" max="7941" width="13.28515625" style="756" customWidth="1"/>
    <col min="7942" max="7942" width="9.140625" style="756"/>
    <col min="7943" max="7943" width="8.5703125" style="756" customWidth="1"/>
    <col min="7944" max="8191" width="9.140625" style="756"/>
    <col min="8192" max="8192" width="24.5703125" style="756" customWidth="1"/>
    <col min="8193" max="8193" width="30.28515625" style="756" customWidth="1"/>
    <col min="8194" max="8194" width="16.7109375" style="756" customWidth="1"/>
    <col min="8195" max="8196" width="9.140625" style="756"/>
    <col min="8197" max="8197" width="13.28515625" style="756" customWidth="1"/>
    <col min="8198" max="8198" width="9.140625" style="756"/>
    <col min="8199" max="8199" width="8.5703125" style="756" customWidth="1"/>
    <col min="8200" max="8447" width="9.140625" style="756"/>
    <col min="8448" max="8448" width="24.5703125" style="756" customWidth="1"/>
    <col min="8449" max="8449" width="30.28515625" style="756" customWidth="1"/>
    <col min="8450" max="8450" width="16.7109375" style="756" customWidth="1"/>
    <col min="8451" max="8452" width="9.140625" style="756"/>
    <col min="8453" max="8453" width="13.28515625" style="756" customWidth="1"/>
    <col min="8454" max="8454" width="9.140625" style="756"/>
    <col min="8455" max="8455" width="8.5703125" style="756" customWidth="1"/>
    <col min="8456" max="8703" width="9.140625" style="756"/>
    <col min="8704" max="8704" width="24.5703125" style="756" customWidth="1"/>
    <col min="8705" max="8705" width="30.28515625" style="756" customWidth="1"/>
    <col min="8706" max="8706" width="16.7109375" style="756" customWidth="1"/>
    <col min="8707" max="8708" width="9.140625" style="756"/>
    <col min="8709" max="8709" width="13.28515625" style="756" customWidth="1"/>
    <col min="8710" max="8710" width="9.140625" style="756"/>
    <col min="8711" max="8711" width="8.5703125" style="756" customWidth="1"/>
    <col min="8712" max="8959" width="9.140625" style="756"/>
    <col min="8960" max="8960" width="24.5703125" style="756" customWidth="1"/>
    <col min="8961" max="8961" width="30.28515625" style="756" customWidth="1"/>
    <col min="8962" max="8962" width="16.7109375" style="756" customWidth="1"/>
    <col min="8963" max="8964" width="9.140625" style="756"/>
    <col min="8965" max="8965" width="13.28515625" style="756" customWidth="1"/>
    <col min="8966" max="8966" width="9.140625" style="756"/>
    <col min="8967" max="8967" width="8.5703125" style="756" customWidth="1"/>
    <col min="8968" max="9215" width="9.140625" style="756"/>
    <col min="9216" max="9216" width="24.5703125" style="756" customWidth="1"/>
    <col min="9217" max="9217" width="30.28515625" style="756" customWidth="1"/>
    <col min="9218" max="9218" width="16.7109375" style="756" customWidth="1"/>
    <col min="9219" max="9220" width="9.140625" style="756"/>
    <col min="9221" max="9221" width="13.28515625" style="756" customWidth="1"/>
    <col min="9222" max="9222" width="9.140625" style="756"/>
    <col min="9223" max="9223" width="8.5703125" style="756" customWidth="1"/>
    <col min="9224" max="9471" width="9.140625" style="756"/>
    <col min="9472" max="9472" width="24.5703125" style="756" customWidth="1"/>
    <col min="9473" max="9473" width="30.28515625" style="756" customWidth="1"/>
    <col min="9474" max="9474" width="16.7109375" style="756" customWidth="1"/>
    <col min="9475" max="9476" width="9.140625" style="756"/>
    <col min="9477" max="9477" width="13.28515625" style="756" customWidth="1"/>
    <col min="9478" max="9478" width="9.140625" style="756"/>
    <col min="9479" max="9479" width="8.5703125" style="756" customWidth="1"/>
    <col min="9480" max="9727" width="9.140625" style="756"/>
    <col min="9728" max="9728" width="24.5703125" style="756" customWidth="1"/>
    <col min="9729" max="9729" width="30.28515625" style="756" customWidth="1"/>
    <col min="9730" max="9730" width="16.7109375" style="756" customWidth="1"/>
    <col min="9731" max="9732" width="9.140625" style="756"/>
    <col min="9733" max="9733" width="13.28515625" style="756" customWidth="1"/>
    <col min="9734" max="9734" width="9.140625" style="756"/>
    <col min="9735" max="9735" width="8.5703125" style="756" customWidth="1"/>
    <col min="9736" max="9983" width="9.140625" style="756"/>
    <col min="9984" max="9984" width="24.5703125" style="756" customWidth="1"/>
    <col min="9985" max="9985" width="30.28515625" style="756" customWidth="1"/>
    <col min="9986" max="9986" width="16.7109375" style="756" customWidth="1"/>
    <col min="9987" max="9988" width="9.140625" style="756"/>
    <col min="9989" max="9989" width="13.28515625" style="756" customWidth="1"/>
    <col min="9990" max="9990" width="9.140625" style="756"/>
    <col min="9991" max="9991" width="8.5703125" style="756" customWidth="1"/>
    <col min="9992" max="10239" width="9.140625" style="756"/>
    <col min="10240" max="10240" width="24.5703125" style="756" customWidth="1"/>
    <col min="10241" max="10241" width="30.28515625" style="756" customWidth="1"/>
    <col min="10242" max="10242" width="16.7109375" style="756" customWidth="1"/>
    <col min="10243" max="10244" width="9.140625" style="756"/>
    <col min="10245" max="10245" width="13.28515625" style="756" customWidth="1"/>
    <col min="10246" max="10246" width="9.140625" style="756"/>
    <col min="10247" max="10247" width="8.5703125" style="756" customWidth="1"/>
    <col min="10248" max="10495" width="9.140625" style="756"/>
    <col min="10496" max="10496" width="24.5703125" style="756" customWidth="1"/>
    <col min="10497" max="10497" width="30.28515625" style="756" customWidth="1"/>
    <col min="10498" max="10498" width="16.7109375" style="756" customWidth="1"/>
    <col min="10499" max="10500" width="9.140625" style="756"/>
    <col min="10501" max="10501" width="13.28515625" style="756" customWidth="1"/>
    <col min="10502" max="10502" width="9.140625" style="756"/>
    <col min="10503" max="10503" width="8.5703125" style="756" customWidth="1"/>
    <col min="10504" max="10751" width="9.140625" style="756"/>
    <col min="10752" max="10752" width="24.5703125" style="756" customWidth="1"/>
    <col min="10753" max="10753" width="30.28515625" style="756" customWidth="1"/>
    <col min="10754" max="10754" width="16.7109375" style="756" customWidth="1"/>
    <col min="10755" max="10756" width="9.140625" style="756"/>
    <col min="10757" max="10757" width="13.28515625" style="756" customWidth="1"/>
    <col min="10758" max="10758" width="9.140625" style="756"/>
    <col min="10759" max="10759" width="8.5703125" style="756" customWidth="1"/>
    <col min="10760" max="11007" width="9.140625" style="756"/>
    <col min="11008" max="11008" width="24.5703125" style="756" customWidth="1"/>
    <col min="11009" max="11009" width="30.28515625" style="756" customWidth="1"/>
    <col min="11010" max="11010" width="16.7109375" style="756" customWidth="1"/>
    <col min="11011" max="11012" width="9.140625" style="756"/>
    <col min="11013" max="11013" width="13.28515625" style="756" customWidth="1"/>
    <col min="11014" max="11014" width="9.140625" style="756"/>
    <col min="11015" max="11015" width="8.5703125" style="756" customWidth="1"/>
    <col min="11016" max="11263" width="9.140625" style="756"/>
    <col min="11264" max="11264" width="24.5703125" style="756" customWidth="1"/>
    <col min="11265" max="11265" width="30.28515625" style="756" customWidth="1"/>
    <col min="11266" max="11266" width="16.7109375" style="756" customWidth="1"/>
    <col min="11267" max="11268" width="9.140625" style="756"/>
    <col min="11269" max="11269" width="13.28515625" style="756" customWidth="1"/>
    <col min="11270" max="11270" width="9.140625" style="756"/>
    <col min="11271" max="11271" width="8.5703125" style="756" customWidth="1"/>
    <col min="11272" max="11519" width="9.140625" style="756"/>
    <col min="11520" max="11520" width="24.5703125" style="756" customWidth="1"/>
    <col min="11521" max="11521" width="30.28515625" style="756" customWidth="1"/>
    <col min="11522" max="11522" width="16.7109375" style="756" customWidth="1"/>
    <col min="11523" max="11524" width="9.140625" style="756"/>
    <col min="11525" max="11525" width="13.28515625" style="756" customWidth="1"/>
    <col min="11526" max="11526" width="9.140625" style="756"/>
    <col min="11527" max="11527" width="8.5703125" style="756" customWidth="1"/>
    <col min="11528" max="11775" width="9.140625" style="756"/>
    <col min="11776" max="11776" width="24.5703125" style="756" customWidth="1"/>
    <col min="11777" max="11777" width="30.28515625" style="756" customWidth="1"/>
    <col min="11778" max="11778" width="16.7109375" style="756" customWidth="1"/>
    <col min="11779" max="11780" width="9.140625" style="756"/>
    <col min="11781" max="11781" width="13.28515625" style="756" customWidth="1"/>
    <col min="11782" max="11782" width="9.140625" style="756"/>
    <col min="11783" max="11783" width="8.5703125" style="756" customWidth="1"/>
    <col min="11784" max="12031" width="9.140625" style="756"/>
    <col min="12032" max="12032" width="24.5703125" style="756" customWidth="1"/>
    <col min="12033" max="12033" width="30.28515625" style="756" customWidth="1"/>
    <col min="12034" max="12034" width="16.7109375" style="756" customWidth="1"/>
    <col min="12035" max="12036" width="9.140625" style="756"/>
    <col min="12037" max="12037" width="13.28515625" style="756" customWidth="1"/>
    <col min="12038" max="12038" width="9.140625" style="756"/>
    <col min="12039" max="12039" width="8.5703125" style="756" customWidth="1"/>
    <col min="12040" max="12287" width="9.140625" style="756"/>
    <col min="12288" max="12288" width="24.5703125" style="756" customWidth="1"/>
    <col min="12289" max="12289" width="30.28515625" style="756" customWidth="1"/>
    <col min="12290" max="12290" width="16.7109375" style="756" customWidth="1"/>
    <col min="12291" max="12292" width="9.140625" style="756"/>
    <col min="12293" max="12293" width="13.28515625" style="756" customWidth="1"/>
    <col min="12294" max="12294" width="9.140625" style="756"/>
    <col min="12295" max="12295" width="8.5703125" style="756" customWidth="1"/>
    <col min="12296" max="12543" width="9.140625" style="756"/>
    <col min="12544" max="12544" width="24.5703125" style="756" customWidth="1"/>
    <col min="12545" max="12545" width="30.28515625" style="756" customWidth="1"/>
    <col min="12546" max="12546" width="16.7109375" style="756" customWidth="1"/>
    <col min="12547" max="12548" width="9.140625" style="756"/>
    <col min="12549" max="12549" width="13.28515625" style="756" customWidth="1"/>
    <col min="12550" max="12550" width="9.140625" style="756"/>
    <col min="12551" max="12551" width="8.5703125" style="756" customWidth="1"/>
    <col min="12552" max="12799" width="9.140625" style="756"/>
    <col min="12800" max="12800" width="24.5703125" style="756" customWidth="1"/>
    <col min="12801" max="12801" width="30.28515625" style="756" customWidth="1"/>
    <col min="12802" max="12802" width="16.7109375" style="756" customWidth="1"/>
    <col min="12803" max="12804" width="9.140625" style="756"/>
    <col min="12805" max="12805" width="13.28515625" style="756" customWidth="1"/>
    <col min="12806" max="12806" width="9.140625" style="756"/>
    <col min="12807" max="12807" width="8.5703125" style="756" customWidth="1"/>
    <col min="12808" max="13055" width="9.140625" style="756"/>
    <col min="13056" max="13056" width="24.5703125" style="756" customWidth="1"/>
    <col min="13057" max="13057" width="30.28515625" style="756" customWidth="1"/>
    <col min="13058" max="13058" width="16.7109375" style="756" customWidth="1"/>
    <col min="13059" max="13060" width="9.140625" style="756"/>
    <col min="13061" max="13061" width="13.28515625" style="756" customWidth="1"/>
    <col min="13062" max="13062" width="9.140625" style="756"/>
    <col min="13063" max="13063" width="8.5703125" style="756" customWidth="1"/>
    <col min="13064" max="13311" width="9.140625" style="756"/>
    <col min="13312" max="13312" width="24.5703125" style="756" customWidth="1"/>
    <col min="13313" max="13313" width="30.28515625" style="756" customWidth="1"/>
    <col min="13314" max="13314" width="16.7109375" style="756" customWidth="1"/>
    <col min="13315" max="13316" width="9.140625" style="756"/>
    <col min="13317" max="13317" width="13.28515625" style="756" customWidth="1"/>
    <col min="13318" max="13318" width="9.140625" style="756"/>
    <col min="13319" max="13319" width="8.5703125" style="756" customWidth="1"/>
    <col min="13320" max="13567" width="9.140625" style="756"/>
    <col min="13568" max="13568" width="24.5703125" style="756" customWidth="1"/>
    <col min="13569" max="13569" width="30.28515625" style="756" customWidth="1"/>
    <col min="13570" max="13570" width="16.7109375" style="756" customWidth="1"/>
    <col min="13571" max="13572" width="9.140625" style="756"/>
    <col min="13573" max="13573" width="13.28515625" style="756" customWidth="1"/>
    <col min="13574" max="13574" width="9.140625" style="756"/>
    <col min="13575" max="13575" width="8.5703125" style="756" customWidth="1"/>
    <col min="13576" max="13823" width="9.140625" style="756"/>
    <col min="13824" max="13824" width="24.5703125" style="756" customWidth="1"/>
    <col min="13825" max="13825" width="30.28515625" style="756" customWidth="1"/>
    <col min="13826" max="13826" width="16.7109375" style="756" customWidth="1"/>
    <col min="13827" max="13828" width="9.140625" style="756"/>
    <col min="13829" max="13829" width="13.28515625" style="756" customWidth="1"/>
    <col min="13830" max="13830" width="9.140625" style="756"/>
    <col min="13831" max="13831" width="8.5703125" style="756" customWidth="1"/>
    <col min="13832" max="14079" width="9.140625" style="756"/>
    <col min="14080" max="14080" width="24.5703125" style="756" customWidth="1"/>
    <col min="14081" max="14081" width="30.28515625" style="756" customWidth="1"/>
    <col min="14082" max="14082" width="16.7109375" style="756" customWidth="1"/>
    <col min="14083" max="14084" width="9.140625" style="756"/>
    <col min="14085" max="14085" width="13.28515625" style="756" customWidth="1"/>
    <col min="14086" max="14086" width="9.140625" style="756"/>
    <col min="14087" max="14087" width="8.5703125" style="756" customWidth="1"/>
    <col min="14088" max="14335" width="9.140625" style="756"/>
    <col min="14336" max="14336" width="24.5703125" style="756" customWidth="1"/>
    <col min="14337" max="14337" width="30.28515625" style="756" customWidth="1"/>
    <col min="14338" max="14338" width="16.7109375" style="756" customWidth="1"/>
    <col min="14339" max="14340" width="9.140625" style="756"/>
    <col min="14341" max="14341" width="13.28515625" style="756" customWidth="1"/>
    <col min="14342" max="14342" width="9.140625" style="756"/>
    <col min="14343" max="14343" width="8.5703125" style="756" customWidth="1"/>
    <col min="14344" max="14591" width="9.140625" style="756"/>
    <col min="14592" max="14592" width="24.5703125" style="756" customWidth="1"/>
    <col min="14593" max="14593" width="30.28515625" style="756" customWidth="1"/>
    <col min="14594" max="14594" width="16.7109375" style="756" customWidth="1"/>
    <col min="14595" max="14596" width="9.140625" style="756"/>
    <col min="14597" max="14597" width="13.28515625" style="756" customWidth="1"/>
    <col min="14598" max="14598" width="9.140625" style="756"/>
    <col min="14599" max="14599" width="8.5703125" style="756" customWidth="1"/>
    <col min="14600" max="14847" width="9.140625" style="756"/>
    <col min="14848" max="14848" width="24.5703125" style="756" customWidth="1"/>
    <col min="14849" max="14849" width="30.28515625" style="756" customWidth="1"/>
    <col min="14850" max="14850" width="16.7109375" style="756" customWidth="1"/>
    <col min="14851" max="14852" width="9.140625" style="756"/>
    <col min="14853" max="14853" width="13.28515625" style="756" customWidth="1"/>
    <col min="14854" max="14854" width="9.140625" style="756"/>
    <col min="14855" max="14855" width="8.5703125" style="756" customWidth="1"/>
    <col min="14856" max="15103" width="9.140625" style="756"/>
    <col min="15104" max="15104" width="24.5703125" style="756" customWidth="1"/>
    <col min="15105" max="15105" width="30.28515625" style="756" customWidth="1"/>
    <col min="15106" max="15106" width="16.7109375" style="756" customWidth="1"/>
    <col min="15107" max="15108" width="9.140625" style="756"/>
    <col min="15109" max="15109" width="13.28515625" style="756" customWidth="1"/>
    <col min="15110" max="15110" width="9.140625" style="756"/>
    <col min="15111" max="15111" width="8.5703125" style="756" customWidth="1"/>
    <col min="15112" max="15359" width="9.140625" style="756"/>
    <col min="15360" max="15360" width="24.5703125" style="756" customWidth="1"/>
    <col min="15361" max="15361" width="30.28515625" style="756" customWidth="1"/>
    <col min="15362" max="15362" width="16.7109375" style="756" customWidth="1"/>
    <col min="15363" max="15364" width="9.140625" style="756"/>
    <col min="15365" max="15365" width="13.28515625" style="756" customWidth="1"/>
    <col min="15366" max="15366" width="9.140625" style="756"/>
    <col min="15367" max="15367" width="8.5703125" style="756" customWidth="1"/>
    <col min="15368" max="15615" width="9.140625" style="756"/>
    <col min="15616" max="15616" width="24.5703125" style="756" customWidth="1"/>
    <col min="15617" max="15617" width="30.28515625" style="756" customWidth="1"/>
    <col min="15618" max="15618" width="16.7109375" style="756" customWidth="1"/>
    <col min="15619" max="15620" width="9.140625" style="756"/>
    <col min="15621" max="15621" width="13.28515625" style="756" customWidth="1"/>
    <col min="15622" max="15622" width="9.140625" style="756"/>
    <col min="15623" max="15623" width="8.5703125" style="756" customWidth="1"/>
    <col min="15624" max="15871" width="9.140625" style="756"/>
    <col min="15872" max="15872" width="24.5703125" style="756" customWidth="1"/>
    <col min="15873" max="15873" width="30.28515625" style="756" customWidth="1"/>
    <col min="15874" max="15874" width="16.7109375" style="756" customWidth="1"/>
    <col min="15875" max="15876" width="9.140625" style="756"/>
    <col min="15877" max="15877" width="13.28515625" style="756" customWidth="1"/>
    <col min="15878" max="15878" width="9.140625" style="756"/>
    <col min="15879" max="15879" width="8.5703125" style="756" customWidth="1"/>
    <col min="15880" max="16127" width="9.140625" style="756"/>
    <col min="16128" max="16128" width="24.5703125" style="756" customWidth="1"/>
    <col min="16129" max="16129" width="30.28515625" style="756" customWidth="1"/>
    <col min="16130" max="16130" width="16.7109375" style="756" customWidth="1"/>
    <col min="16131" max="16132" width="9.140625" style="756"/>
    <col min="16133" max="16133" width="13.28515625" style="756" customWidth="1"/>
    <col min="16134" max="16134" width="9.140625" style="756"/>
    <col min="16135" max="16135" width="8.5703125" style="756" customWidth="1"/>
    <col min="16136" max="16384" width="9.140625" style="756"/>
  </cols>
  <sheetData>
    <row r="1" spans="1:16" ht="27" customHeight="1">
      <c r="A1" s="1337" t="s">
        <v>753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</row>
    <row r="2" spans="1:16" ht="13.5" thickBot="1"/>
    <row r="3" spans="1:16" ht="20.25" customHeight="1" thickBot="1">
      <c r="A3" s="1373" t="s">
        <v>0</v>
      </c>
      <c r="B3" s="1373" t="s">
        <v>1</v>
      </c>
      <c r="C3" s="1373" t="s">
        <v>822</v>
      </c>
      <c r="D3" s="1375" t="s">
        <v>199</v>
      </c>
      <c r="E3" s="1376"/>
      <c r="F3" s="1376"/>
      <c r="G3" s="1377"/>
      <c r="H3" s="1376" t="s">
        <v>852</v>
      </c>
      <c r="I3" s="1376"/>
      <c r="J3" s="1376"/>
      <c r="K3" s="1376"/>
      <c r="L3" s="1377"/>
      <c r="M3" s="757"/>
    </row>
    <row r="4" spans="1:16">
      <c r="A4" s="1374"/>
      <c r="B4" s="1374"/>
      <c r="C4" s="1374"/>
      <c r="D4" s="1373" t="s">
        <v>201</v>
      </c>
      <c r="E4" s="1373" t="s">
        <v>823</v>
      </c>
      <c r="F4" s="1378" t="s">
        <v>204</v>
      </c>
      <c r="G4" s="1373" t="s">
        <v>205</v>
      </c>
      <c r="H4" s="758">
        <v>2016</v>
      </c>
      <c r="I4" s="1365" t="s">
        <v>850</v>
      </c>
      <c r="J4" s="1365" t="s">
        <v>851</v>
      </c>
      <c r="K4" s="1365" t="s">
        <v>848</v>
      </c>
      <c r="L4" s="1365" t="s">
        <v>849</v>
      </c>
      <c r="M4" s="1442"/>
    </row>
    <row r="5" spans="1:16">
      <c r="A5" s="1374"/>
      <c r="B5" s="1374"/>
      <c r="C5" s="1374"/>
      <c r="D5" s="1374"/>
      <c r="E5" s="1374"/>
      <c r="F5" s="1379"/>
      <c r="G5" s="1374"/>
      <c r="H5" s="758" t="s">
        <v>156</v>
      </c>
      <c r="I5" s="1366"/>
      <c r="J5" s="1366"/>
      <c r="K5" s="1366"/>
      <c r="L5" s="1366"/>
      <c r="M5" s="1442"/>
    </row>
    <row r="6" spans="1:16" ht="13.5" thickBot="1">
      <c r="A6" s="1374"/>
      <c r="B6" s="1374"/>
      <c r="C6" s="1374"/>
      <c r="D6" s="1374"/>
      <c r="E6" s="1374"/>
      <c r="F6" s="1379"/>
      <c r="G6" s="1374"/>
      <c r="H6" s="758" t="s">
        <v>847</v>
      </c>
      <c r="I6" s="1366"/>
      <c r="J6" s="1366"/>
      <c r="K6" s="1366"/>
      <c r="L6" s="1366"/>
      <c r="M6" s="1442"/>
    </row>
    <row r="7" spans="1:16" ht="19.5" thickBot="1">
      <c r="A7" s="759">
        <v>1</v>
      </c>
      <c r="B7" s="760">
        <v>2</v>
      </c>
      <c r="C7" s="760">
        <v>3</v>
      </c>
      <c r="D7" s="760">
        <v>4</v>
      </c>
      <c r="E7" s="760">
        <v>5</v>
      </c>
      <c r="F7" s="825">
        <v>6</v>
      </c>
      <c r="G7" s="760">
        <v>7</v>
      </c>
      <c r="H7" s="760">
        <v>8</v>
      </c>
      <c r="I7" s="760">
        <v>9</v>
      </c>
      <c r="J7" s="760">
        <v>10</v>
      </c>
      <c r="K7" s="760">
        <v>11</v>
      </c>
      <c r="L7" s="761">
        <v>12</v>
      </c>
      <c r="M7" s="757"/>
    </row>
    <row r="8" spans="1:16" ht="19.5" thickBot="1">
      <c r="A8" s="1367" t="s">
        <v>16</v>
      </c>
      <c r="B8" s="1370" t="s">
        <v>17</v>
      </c>
      <c r="C8" s="965" t="s">
        <v>207</v>
      </c>
      <c r="D8" s="883" t="s">
        <v>144</v>
      </c>
      <c r="E8" s="883" t="s">
        <v>144</v>
      </c>
      <c r="F8" s="966" t="s">
        <v>144</v>
      </c>
      <c r="G8" s="883" t="s">
        <v>144</v>
      </c>
      <c r="H8" s="973">
        <f>H11</f>
        <v>556056.80000000005</v>
      </c>
      <c r="I8" s="974">
        <f>I11</f>
        <v>188576.4</v>
      </c>
      <c r="J8" s="974">
        <f>J11</f>
        <v>121956.53000000001</v>
      </c>
      <c r="K8" s="974">
        <f>J8/H8*100</f>
        <v>21.932387123042108</v>
      </c>
      <c r="L8" s="975">
        <f>J8/I8*100</f>
        <v>64.672212429551109</v>
      </c>
      <c r="M8" s="757"/>
    </row>
    <row r="9" spans="1:16" ht="71.25" customHeight="1">
      <c r="A9" s="1368"/>
      <c r="B9" s="1371"/>
      <c r="C9" s="952" t="s">
        <v>208</v>
      </c>
      <c r="D9" s="794">
        <v>873</v>
      </c>
      <c r="E9" s="794" t="s">
        <v>144</v>
      </c>
      <c r="F9" s="827" t="s">
        <v>144</v>
      </c>
      <c r="G9" s="794" t="s">
        <v>144</v>
      </c>
      <c r="H9" s="867">
        <f>H11</f>
        <v>556056.80000000005</v>
      </c>
      <c r="I9" s="953">
        <f>I11</f>
        <v>188576.4</v>
      </c>
      <c r="J9" s="954">
        <f>J11</f>
        <v>121956.53000000001</v>
      </c>
      <c r="K9" s="953">
        <f t="shared" ref="K9:K11" si="0">J9/H9*100</f>
        <v>21.932387123042108</v>
      </c>
      <c r="L9" s="976">
        <f t="shared" ref="L9:L11" si="1">J9/I9*100</f>
        <v>64.672212429551109</v>
      </c>
      <c r="M9" s="757"/>
    </row>
    <row r="10" spans="1:16" ht="83.25" customHeight="1">
      <c r="A10" s="1368"/>
      <c r="B10" s="1371"/>
      <c r="C10" s="764" t="s">
        <v>824</v>
      </c>
      <c r="D10" s="765">
        <v>873</v>
      </c>
      <c r="E10" s="765" t="s">
        <v>144</v>
      </c>
      <c r="F10" s="826" t="s">
        <v>144</v>
      </c>
      <c r="G10" s="765" t="s">
        <v>144</v>
      </c>
      <c r="H10" s="766">
        <f>H11</f>
        <v>556056.80000000005</v>
      </c>
      <c r="I10" s="955">
        <f>I11</f>
        <v>188576.4</v>
      </c>
      <c r="J10" s="955">
        <f>J11</f>
        <v>121956.53000000001</v>
      </c>
      <c r="K10" s="955">
        <f t="shared" si="0"/>
        <v>21.932387123042108</v>
      </c>
      <c r="L10" s="977">
        <f t="shared" si="1"/>
        <v>64.672212429551109</v>
      </c>
      <c r="M10" s="767"/>
      <c r="P10" s="979"/>
    </row>
    <row r="11" spans="1:16" ht="88.5" customHeight="1" thickBot="1">
      <c r="A11" s="1369"/>
      <c r="B11" s="1372"/>
      <c r="C11" s="961" t="s">
        <v>825</v>
      </c>
      <c r="D11" s="814">
        <v>873</v>
      </c>
      <c r="E11" s="814" t="s">
        <v>144</v>
      </c>
      <c r="F11" s="882" t="s">
        <v>144</v>
      </c>
      <c r="G11" s="814" t="s">
        <v>144</v>
      </c>
      <c r="H11" s="962">
        <f>H12+H62+H69+H93+H98</f>
        <v>556056.80000000005</v>
      </c>
      <c r="I11" s="963">
        <f>I12+I62+I69+I93+I98</f>
        <v>188576.4</v>
      </c>
      <c r="J11" s="964">
        <f t="shared" ref="J11" si="2">J12+J62+J69+J93+J98</f>
        <v>121956.53000000001</v>
      </c>
      <c r="K11" s="963">
        <f t="shared" si="0"/>
        <v>21.932387123042108</v>
      </c>
      <c r="L11" s="978">
        <f t="shared" si="1"/>
        <v>64.672212429551109</v>
      </c>
      <c r="M11" s="757"/>
    </row>
    <row r="12" spans="1:16" ht="22.5" customHeight="1" thickBot="1">
      <c r="A12" s="1390" t="s">
        <v>23</v>
      </c>
      <c r="B12" s="1392" t="s">
        <v>826</v>
      </c>
      <c r="C12" s="956" t="s">
        <v>827</v>
      </c>
      <c r="D12" s="957">
        <v>873</v>
      </c>
      <c r="E12" s="957" t="s">
        <v>144</v>
      </c>
      <c r="F12" s="958" t="s">
        <v>144</v>
      </c>
      <c r="G12" s="957" t="s">
        <v>144</v>
      </c>
      <c r="H12" s="959">
        <f>H13</f>
        <v>305197</v>
      </c>
      <c r="I12" s="951">
        <f>I13</f>
        <v>105656.35999999999</v>
      </c>
      <c r="J12" s="951">
        <f>J13</f>
        <v>62546.220000000016</v>
      </c>
      <c r="K12" s="951">
        <f>K13</f>
        <v>20.493720449414646</v>
      </c>
      <c r="L12" s="960">
        <f>L13</f>
        <v>59.197780427037259</v>
      </c>
      <c r="M12" s="757"/>
    </row>
    <row r="13" spans="1:16" ht="110.25" customHeight="1" thickBot="1">
      <c r="A13" s="1391"/>
      <c r="B13" s="1393"/>
      <c r="C13" s="888" t="s">
        <v>828</v>
      </c>
      <c r="D13" s="889">
        <v>873</v>
      </c>
      <c r="E13" s="808" t="s">
        <v>144</v>
      </c>
      <c r="F13" s="783" t="s">
        <v>144</v>
      </c>
      <c r="G13" s="808" t="s">
        <v>144</v>
      </c>
      <c r="H13" s="889">
        <f>H14+H15+H16+H17+H18+H19+H20+H21+H22+H23+H24+H25+H26+H27+H28+H29+H30+H31+H32+H33+H34+H35+H36+H37+H38+H39+H40+H41+H42+H43+H44+H45+H46+H47+H48+H49+H50+H51+H52+H53+H54+H55+H56+H57+H58+H59+H60+H61+0.01</f>
        <v>305197</v>
      </c>
      <c r="I13" s="889">
        <f>SUM(I14:I61)</f>
        <v>105656.35999999999</v>
      </c>
      <c r="J13" s="890">
        <f>SUM(J14:J61)</f>
        <v>62546.220000000016</v>
      </c>
      <c r="K13" s="865">
        <f>J13/H13*100</f>
        <v>20.493720449414646</v>
      </c>
      <c r="L13" s="866">
        <f>J13/I13*100</f>
        <v>59.197780427037259</v>
      </c>
      <c r="M13" s="757"/>
    </row>
    <row r="14" spans="1:16" ht="28.5" customHeight="1">
      <c r="A14" s="1380" t="s">
        <v>26</v>
      </c>
      <c r="B14" s="1382" t="s">
        <v>829</v>
      </c>
      <c r="C14" s="1384" t="s">
        <v>147</v>
      </c>
      <c r="D14" s="772">
        <v>873</v>
      </c>
      <c r="E14" s="773">
        <v>1003</v>
      </c>
      <c r="F14" s="828" t="s">
        <v>777</v>
      </c>
      <c r="G14" s="774">
        <v>300</v>
      </c>
      <c r="H14" s="773">
        <v>7573.15</v>
      </c>
      <c r="I14" s="773">
        <v>7559.5</v>
      </c>
      <c r="J14" s="868">
        <v>7473.78</v>
      </c>
      <c r="K14" s="861">
        <f t="shared" ref="K14:K77" si="3">J14/H14*100</f>
        <v>98.687864362913714</v>
      </c>
      <c r="L14" s="862">
        <f t="shared" ref="L14:L59" si="4">J14/I14*100</f>
        <v>98.866062570275801</v>
      </c>
      <c r="M14" s="767"/>
    </row>
    <row r="15" spans="1:16" ht="23.25" customHeight="1" thickBot="1">
      <c r="A15" s="1381"/>
      <c r="B15" s="1383"/>
      <c r="C15" s="1385"/>
      <c r="D15" s="776">
        <v>873</v>
      </c>
      <c r="E15" s="777">
        <v>1003</v>
      </c>
      <c r="F15" s="829" t="s">
        <v>777</v>
      </c>
      <c r="G15" s="778">
        <v>200</v>
      </c>
      <c r="H15" s="777">
        <v>61.85</v>
      </c>
      <c r="I15" s="777">
        <v>61.35</v>
      </c>
      <c r="J15" s="869">
        <v>60.12</v>
      </c>
      <c r="K15" s="863">
        <f t="shared" si="3"/>
        <v>97.202910266774438</v>
      </c>
      <c r="L15" s="864">
        <f t="shared" si="4"/>
        <v>97.995110024449872</v>
      </c>
      <c r="M15" s="767"/>
    </row>
    <row r="16" spans="1:16" ht="23.25" customHeight="1">
      <c r="A16" s="1386" t="s">
        <v>28</v>
      </c>
      <c r="B16" s="1394" t="s">
        <v>29</v>
      </c>
      <c r="C16" s="1384" t="s">
        <v>147</v>
      </c>
      <c r="D16" s="779">
        <v>873</v>
      </c>
      <c r="E16" s="808">
        <v>1003</v>
      </c>
      <c r="F16" s="830" t="s">
        <v>790</v>
      </c>
      <c r="G16" s="780">
        <v>300</v>
      </c>
      <c r="H16" s="808">
        <v>173226</v>
      </c>
      <c r="I16" s="808">
        <v>43737</v>
      </c>
      <c r="J16" s="870">
        <v>29338.55</v>
      </c>
      <c r="K16" s="861">
        <f t="shared" si="3"/>
        <v>16.936574186323071</v>
      </c>
      <c r="L16" s="862">
        <f t="shared" si="4"/>
        <v>67.07947504401308</v>
      </c>
      <c r="M16" s="1439"/>
    </row>
    <row r="17" spans="1:13" ht="20.25" customHeight="1" thickBot="1">
      <c r="A17" s="1387"/>
      <c r="B17" s="1395"/>
      <c r="C17" s="1385"/>
      <c r="D17" s="776">
        <v>873</v>
      </c>
      <c r="E17" s="777">
        <v>1003</v>
      </c>
      <c r="F17" s="831" t="s">
        <v>853</v>
      </c>
      <c r="G17" s="778">
        <v>200</v>
      </c>
      <c r="H17" s="777">
        <v>2336</v>
      </c>
      <c r="I17" s="777">
        <v>592</v>
      </c>
      <c r="J17" s="869">
        <v>293.85000000000002</v>
      </c>
      <c r="K17" s="863">
        <f t="shared" si="3"/>
        <v>12.579195205479454</v>
      </c>
      <c r="L17" s="864">
        <f t="shared" si="4"/>
        <v>49.63682432432433</v>
      </c>
      <c r="M17" s="1439"/>
    </row>
    <row r="18" spans="1:13" ht="21" customHeight="1">
      <c r="A18" s="1380" t="s">
        <v>33</v>
      </c>
      <c r="B18" s="1382" t="s">
        <v>34</v>
      </c>
      <c r="C18" s="1384" t="s">
        <v>147</v>
      </c>
      <c r="D18" s="772">
        <v>873</v>
      </c>
      <c r="E18" s="773">
        <v>1003</v>
      </c>
      <c r="F18" s="832" t="s">
        <v>778</v>
      </c>
      <c r="G18" s="774">
        <v>300</v>
      </c>
      <c r="H18" s="773">
        <v>21</v>
      </c>
      <c r="I18" s="773">
        <v>9</v>
      </c>
      <c r="J18" s="868">
        <v>6.43</v>
      </c>
      <c r="K18" s="861">
        <f t="shared" si="3"/>
        <v>30.619047619047617</v>
      </c>
      <c r="L18" s="862">
        <f t="shared" si="4"/>
        <v>71.444444444444443</v>
      </c>
      <c r="M18" s="757"/>
    </row>
    <row r="19" spans="1:13" ht="41.25" customHeight="1" thickBot="1">
      <c r="A19" s="1381"/>
      <c r="B19" s="1383"/>
      <c r="C19" s="1385"/>
      <c r="D19" s="776">
        <v>873</v>
      </c>
      <c r="E19" s="777">
        <v>1003</v>
      </c>
      <c r="F19" s="831" t="s">
        <v>778</v>
      </c>
      <c r="G19" s="778">
        <v>200</v>
      </c>
      <c r="H19" s="777">
        <v>1</v>
      </c>
      <c r="I19" s="777">
        <v>0.2</v>
      </c>
      <c r="J19" s="869">
        <v>0.05</v>
      </c>
      <c r="K19" s="863">
        <f t="shared" si="3"/>
        <v>5</v>
      </c>
      <c r="L19" s="864">
        <f t="shared" si="4"/>
        <v>25</v>
      </c>
      <c r="M19" s="757"/>
    </row>
    <row r="20" spans="1:13" ht="12.75" customHeight="1">
      <c r="A20" s="1386" t="s">
        <v>35</v>
      </c>
      <c r="B20" s="1388" t="s">
        <v>36</v>
      </c>
      <c r="C20" s="1384" t="s">
        <v>147</v>
      </c>
      <c r="D20" s="779">
        <v>873</v>
      </c>
      <c r="E20" s="808">
        <v>1003</v>
      </c>
      <c r="F20" s="830" t="s">
        <v>791</v>
      </c>
      <c r="G20" s="780">
        <v>300</v>
      </c>
      <c r="H20" s="808">
        <v>3934.09</v>
      </c>
      <c r="I20" s="808">
        <v>1156.24</v>
      </c>
      <c r="J20" s="870">
        <v>1154.83</v>
      </c>
      <c r="K20" s="861">
        <f t="shared" si="3"/>
        <v>29.354437747992545</v>
      </c>
      <c r="L20" s="862">
        <f t="shared" si="4"/>
        <v>99.878052999377289</v>
      </c>
      <c r="M20" s="1439"/>
    </row>
    <row r="21" spans="1:13" ht="27.75" customHeight="1" thickBot="1">
      <c r="A21" s="1387"/>
      <c r="B21" s="1389"/>
      <c r="C21" s="1385"/>
      <c r="D21" s="776">
        <v>873</v>
      </c>
      <c r="E21" s="777">
        <v>1003</v>
      </c>
      <c r="F21" s="831" t="s">
        <v>791</v>
      </c>
      <c r="G21" s="778">
        <v>200</v>
      </c>
      <c r="H21" s="777">
        <v>47.9</v>
      </c>
      <c r="I21" s="777">
        <v>12.79</v>
      </c>
      <c r="J21" s="869">
        <v>10.56</v>
      </c>
      <c r="K21" s="863">
        <f t="shared" si="3"/>
        <v>22.045929018789145</v>
      </c>
      <c r="L21" s="864">
        <f t="shared" si="4"/>
        <v>82.564503518373741</v>
      </c>
      <c r="M21" s="1439"/>
    </row>
    <row r="22" spans="1:13" ht="17.25" customHeight="1">
      <c r="A22" s="1380" t="s">
        <v>37</v>
      </c>
      <c r="B22" s="1382" t="s">
        <v>38</v>
      </c>
      <c r="C22" s="1384" t="s">
        <v>147</v>
      </c>
      <c r="D22" s="772">
        <v>873</v>
      </c>
      <c r="E22" s="773">
        <v>1003</v>
      </c>
      <c r="F22" s="832" t="s">
        <v>796</v>
      </c>
      <c r="G22" s="774">
        <v>300</v>
      </c>
      <c r="H22" s="773">
        <v>63.24</v>
      </c>
      <c r="I22" s="773">
        <v>21.6</v>
      </c>
      <c r="J22" s="868">
        <v>17.399999999999999</v>
      </c>
      <c r="K22" s="861">
        <f t="shared" si="3"/>
        <v>27.514231499051228</v>
      </c>
      <c r="L22" s="862">
        <f t="shared" si="4"/>
        <v>80.555555555555543</v>
      </c>
      <c r="M22" s="757"/>
    </row>
    <row r="23" spans="1:13" ht="21.75" customHeight="1" thickBot="1">
      <c r="A23" s="1381"/>
      <c r="B23" s="1383"/>
      <c r="C23" s="1385"/>
      <c r="D23" s="776">
        <v>873</v>
      </c>
      <c r="E23" s="777">
        <v>1003</v>
      </c>
      <c r="F23" s="831" t="s">
        <v>796</v>
      </c>
      <c r="G23" s="778">
        <v>200</v>
      </c>
      <c r="H23" s="777">
        <v>7.76</v>
      </c>
      <c r="I23" s="777">
        <v>1.94</v>
      </c>
      <c r="J23" s="869">
        <v>0.26</v>
      </c>
      <c r="K23" s="863">
        <f t="shared" si="3"/>
        <v>3.3505154639175259</v>
      </c>
      <c r="L23" s="864">
        <f t="shared" si="4"/>
        <v>13.402061855670103</v>
      </c>
      <c r="M23" s="757"/>
    </row>
    <row r="24" spans="1:13" ht="29.25" customHeight="1">
      <c r="A24" s="1380" t="s">
        <v>39</v>
      </c>
      <c r="B24" s="1382" t="s">
        <v>40</v>
      </c>
      <c r="C24" s="1384" t="s">
        <v>147</v>
      </c>
      <c r="D24" s="772">
        <v>873</v>
      </c>
      <c r="E24" s="773">
        <v>1003</v>
      </c>
      <c r="F24" s="832" t="s">
        <v>854</v>
      </c>
      <c r="G24" s="774">
        <v>300</v>
      </c>
      <c r="H24" s="773">
        <v>139.82</v>
      </c>
      <c r="I24" s="773">
        <v>34.96</v>
      </c>
      <c r="J24" s="868">
        <v>34.799999999999997</v>
      </c>
      <c r="K24" s="861">
        <f t="shared" si="3"/>
        <v>24.889143184093836</v>
      </c>
      <c r="L24" s="862">
        <f t="shared" si="4"/>
        <v>99.542334096109826</v>
      </c>
      <c r="M24" s="757"/>
    </row>
    <row r="25" spans="1:13" ht="42.75" customHeight="1" thickBot="1">
      <c r="A25" s="1381"/>
      <c r="B25" s="1383"/>
      <c r="C25" s="1385"/>
      <c r="D25" s="776">
        <v>873</v>
      </c>
      <c r="E25" s="777">
        <v>1003</v>
      </c>
      <c r="F25" s="831" t="s">
        <v>854</v>
      </c>
      <c r="G25" s="778">
        <v>200</v>
      </c>
      <c r="H25" s="777">
        <v>2.1800000000000002</v>
      </c>
      <c r="I25" s="777">
        <v>1.39</v>
      </c>
      <c r="J25" s="869">
        <v>0.39</v>
      </c>
      <c r="K25" s="863">
        <f t="shared" si="3"/>
        <v>17.889908256880734</v>
      </c>
      <c r="L25" s="864">
        <f t="shared" si="4"/>
        <v>28.057553956834536</v>
      </c>
      <c r="M25" s="757"/>
    </row>
    <row r="26" spans="1:13" ht="20.25" customHeight="1">
      <c r="A26" s="1380" t="s">
        <v>41</v>
      </c>
      <c r="B26" s="1384" t="s">
        <v>42</v>
      </c>
      <c r="C26" s="1384" t="s">
        <v>147</v>
      </c>
      <c r="D26" s="772">
        <v>873</v>
      </c>
      <c r="E26" s="773">
        <v>1003</v>
      </c>
      <c r="F26" s="832" t="s">
        <v>779</v>
      </c>
      <c r="G26" s="774">
        <v>200</v>
      </c>
      <c r="H26" s="773">
        <v>32.5</v>
      </c>
      <c r="I26" s="773">
        <v>9</v>
      </c>
      <c r="J26" s="868">
        <v>4.57</v>
      </c>
      <c r="K26" s="861">
        <f t="shared" si="3"/>
        <v>14.061538461538461</v>
      </c>
      <c r="L26" s="862">
        <f t="shared" si="4"/>
        <v>50.777777777777779</v>
      </c>
      <c r="M26" s="757"/>
    </row>
    <row r="27" spans="1:13" ht="19.5" customHeight="1" thickBot="1">
      <c r="A27" s="1381"/>
      <c r="B27" s="1385"/>
      <c r="C27" s="1385"/>
      <c r="D27" s="776">
        <v>873</v>
      </c>
      <c r="E27" s="777">
        <v>1003</v>
      </c>
      <c r="F27" s="831" t="s">
        <v>779</v>
      </c>
      <c r="G27" s="778">
        <v>300</v>
      </c>
      <c r="H27" s="777">
        <v>2467.5</v>
      </c>
      <c r="I27" s="777">
        <v>616.87</v>
      </c>
      <c r="J27" s="869">
        <v>520.42999999999995</v>
      </c>
      <c r="K27" s="863">
        <f t="shared" si="3"/>
        <v>21.091388044579531</v>
      </c>
      <c r="L27" s="864">
        <f t="shared" si="4"/>
        <v>84.366235997860159</v>
      </c>
      <c r="M27" s="782"/>
    </row>
    <row r="28" spans="1:13" ht="19.5" customHeight="1">
      <c r="A28" s="1380" t="s">
        <v>43</v>
      </c>
      <c r="B28" s="1384" t="s">
        <v>830</v>
      </c>
      <c r="C28" s="1384" t="s">
        <v>147</v>
      </c>
      <c r="D28" s="772">
        <v>873</v>
      </c>
      <c r="E28" s="773">
        <v>1003</v>
      </c>
      <c r="F28" s="832" t="s">
        <v>798</v>
      </c>
      <c r="G28" s="774">
        <v>200</v>
      </c>
      <c r="H28" s="773">
        <v>4</v>
      </c>
      <c r="I28" s="773">
        <v>1</v>
      </c>
      <c r="J28" s="868">
        <v>0.66</v>
      </c>
      <c r="K28" s="861">
        <f t="shared" si="3"/>
        <v>16.5</v>
      </c>
      <c r="L28" s="862">
        <f t="shared" si="4"/>
        <v>66</v>
      </c>
      <c r="M28" s="782"/>
    </row>
    <row r="29" spans="1:13" ht="15.75" customHeight="1" thickBot="1">
      <c r="A29" s="1381"/>
      <c r="B29" s="1385"/>
      <c r="C29" s="1385"/>
      <c r="D29" s="776">
        <v>873</v>
      </c>
      <c r="E29" s="777">
        <v>1003</v>
      </c>
      <c r="F29" s="831" t="s">
        <v>798</v>
      </c>
      <c r="G29" s="778">
        <v>300</v>
      </c>
      <c r="H29" s="777">
        <v>496</v>
      </c>
      <c r="I29" s="777">
        <v>124</v>
      </c>
      <c r="J29" s="869">
        <v>82</v>
      </c>
      <c r="K29" s="863">
        <f t="shared" si="3"/>
        <v>16.532258064516128</v>
      </c>
      <c r="L29" s="864">
        <f t="shared" si="4"/>
        <v>66.129032258064512</v>
      </c>
      <c r="M29" s="757"/>
    </row>
    <row r="30" spans="1:13" ht="15.75" customHeight="1">
      <c r="A30" s="1380" t="s">
        <v>45</v>
      </c>
      <c r="B30" s="1384" t="s">
        <v>46</v>
      </c>
      <c r="C30" s="1384" t="s">
        <v>147</v>
      </c>
      <c r="D30" s="772">
        <v>873</v>
      </c>
      <c r="E30" s="773">
        <v>1003</v>
      </c>
      <c r="F30" s="832" t="s">
        <v>780</v>
      </c>
      <c r="G30" s="774">
        <v>200</v>
      </c>
      <c r="H30" s="773">
        <v>2.89</v>
      </c>
      <c r="I30" s="773">
        <v>0.72</v>
      </c>
      <c r="J30" s="868">
        <v>0.43</v>
      </c>
      <c r="K30" s="861">
        <f t="shared" si="3"/>
        <v>14.878892733564014</v>
      </c>
      <c r="L30" s="862">
        <f t="shared" si="4"/>
        <v>59.722222222222221</v>
      </c>
      <c r="M30" s="757"/>
    </row>
    <row r="31" spans="1:13" ht="18.75" customHeight="1" thickBot="1">
      <c r="A31" s="1381"/>
      <c r="B31" s="1385"/>
      <c r="C31" s="1385"/>
      <c r="D31" s="776">
        <v>873</v>
      </c>
      <c r="E31" s="777">
        <v>1003</v>
      </c>
      <c r="F31" s="831" t="s">
        <v>780</v>
      </c>
      <c r="G31" s="778">
        <v>300</v>
      </c>
      <c r="H31" s="777">
        <v>358.11</v>
      </c>
      <c r="I31" s="777">
        <v>89.5</v>
      </c>
      <c r="J31" s="869">
        <v>54.06</v>
      </c>
      <c r="K31" s="863">
        <f t="shared" si="3"/>
        <v>15.0959202479685</v>
      </c>
      <c r="L31" s="864">
        <f t="shared" si="4"/>
        <v>60.402234636871512</v>
      </c>
      <c r="M31" s="757"/>
    </row>
    <row r="32" spans="1:13" ht="60.75" customHeight="1">
      <c r="A32" s="1386" t="s">
        <v>47</v>
      </c>
      <c r="B32" s="1388" t="s">
        <v>48</v>
      </c>
      <c r="C32" s="1396" t="s">
        <v>147</v>
      </c>
      <c r="D32" s="779">
        <v>873</v>
      </c>
      <c r="E32" s="808">
        <v>1003</v>
      </c>
      <c r="F32" s="832" t="s">
        <v>781</v>
      </c>
      <c r="G32" s="774">
        <v>200</v>
      </c>
      <c r="H32" s="773">
        <v>2.02</v>
      </c>
      <c r="I32" s="773">
        <v>1</v>
      </c>
      <c r="J32" s="868">
        <v>0.51</v>
      </c>
      <c r="K32" s="861">
        <f t="shared" si="3"/>
        <v>25.247524752475247</v>
      </c>
      <c r="L32" s="862">
        <f t="shared" si="4"/>
        <v>51</v>
      </c>
      <c r="M32" s="1439"/>
    </row>
    <row r="33" spans="1:13" ht="69.75" customHeight="1" thickBot="1">
      <c r="A33" s="1387"/>
      <c r="B33" s="1389"/>
      <c r="C33" s="1397"/>
      <c r="D33" s="776">
        <v>873</v>
      </c>
      <c r="E33" s="777">
        <v>1003</v>
      </c>
      <c r="F33" s="831" t="s">
        <v>781</v>
      </c>
      <c r="G33" s="778">
        <v>300</v>
      </c>
      <c r="H33" s="777">
        <v>250.98</v>
      </c>
      <c r="I33" s="777">
        <v>84.75</v>
      </c>
      <c r="J33" s="869">
        <v>63.96</v>
      </c>
      <c r="K33" s="863">
        <f t="shared" si="3"/>
        <v>25.484102318909873</v>
      </c>
      <c r="L33" s="864">
        <f t="shared" si="4"/>
        <v>75.469026548672574</v>
      </c>
      <c r="M33" s="1439"/>
    </row>
    <row r="34" spans="1:13" ht="24.75" customHeight="1">
      <c r="A34" s="1380" t="s">
        <v>49</v>
      </c>
      <c r="B34" s="1384" t="s">
        <v>50</v>
      </c>
      <c r="C34" s="1384" t="s">
        <v>147</v>
      </c>
      <c r="D34" s="772">
        <v>873</v>
      </c>
      <c r="E34" s="773">
        <v>1003</v>
      </c>
      <c r="F34" s="832" t="s">
        <v>782</v>
      </c>
      <c r="G34" s="774">
        <v>200</v>
      </c>
      <c r="H34" s="773">
        <v>1.06</v>
      </c>
      <c r="I34" s="773">
        <v>0.4</v>
      </c>
      <c r="J34" s="868">
        <v>0.21</v>
      </c>
      <c r="K34" s="861">
        <f t="shared" si="3"/>
        <v>19.811320754716981</v>
      </c>
      <c r="L34" s="862">
        <f t="shared" si="4"/>
        <v>52.499999999999993</v>
      </c>
      <c r="M34" s="767"/>
    </row>
    <row r="35" spans="1:13" ht="28.5" customHeight="1" thickBot="1">
      <c r="A35" s="1381"/>
      <c r="B35" s="1385"/>
      <c r="C35" s="1385"/>
      <c r="D35" s="776">
        <v>873</v>
      </c>
      <c r="E35" s="777">
        <v>1003</v>
      </c>
      <c r="F35" s="831" t="s">
        <v>782</v>
      </c>
      <c r="G35" s="778">
        <v>300</v>
      </c>
      <c r="H35" s="777">
        <v>69.94</v>
      </c>
      <c r="I35" s="777">
        <v>17.5</v>
      </c>
      <c r="J35" s="869">
        <v>14.5</v>
      </c>
      <c r="K35" s="863">
        <f t="shared" si="3"/>
        <v>20.732056048041176</v>
      </c>
      <c r="L35" s="864">
        <f t="shared" si="4"/>
        <v>82.857142857142861</v>
      </c>
      <c r="M35" s="757"/>
    </row>
    <row r="36" spans="1:13" ht="20.25" customHeight="1">
      <c r="A36" s="1380" t="s">
        <v>51</v>
      </c>
      <c r="B36" s="1384" t="s">
        <v>52</v>
      </c>
      <c r="C36" s="1384" t="s">
        <v>147</v>
      </c>
      <c r="D36" s="772">
        <v>873</v>
      </c>
      <c r="E36" s="773">
        <v>1003</v>
      </c>
      <c r="F36" s="832" t="s">
        <v>783</v>
      </c>
      <c r="G36" s="774">
        <v>200</v>
      </c>
      <c r="H36" s="773">
        <v>442.12</v>
      </c>
      <c r="I36" s="773">
        <v>111</v>
      </c>
      <c r="J36" s="868">
        <v>59.34</v>
      </c>
      <c r="K36" s="861">
        <f t="shared" si="3"/>
        <v>13.421695467293947</v>
      </c>
      <c r="L36" s="862">
        <f t="shared" si="4"/>
        <v>53.45945945945946</v>
      </c>
      <c r="M36" s="757"/>
    </row>
    <row r="37" spans="1:13" ht="20.25" customHeight="1" thickBot="1">
      <c r="A37" s="1381"/>
      <c r="B37" s="1385"/>
      <c r="C37" s="1385"/>
      <c r="D37" s="776">
        <v>873</v>
      </c>
      <c r="E37" s="777">
        <v>1003</v>
      </c>
      <c r="F37" s="831" t="s">
        <v>783</v>
      </c>
      <c r="G37" s="778">
        <v>300</v>
      </c>
      <c r="H37" s="777">
        <v>39109.879999999997</v>
      </c>
      <c r="I37" s="777">
        <v>10000</v>
      </c>
      <c r="J37" s="869">
        <v>6356.29</v>
      </c>
      <c r="K37" s="863">
        <f t="shared" si="3"/>
        <v>16.252389421803393</v>
      </c>
      <c r="L37" s="864">
        <f t="shared" si="4"/>
        <v>63.562899999999999</v>
      </c>
      <c r="M37" s="757"/>
    </row>
    <row r="38" spans="1:13" ht="25.5" customHeight="1">
      <c r="A38" s="1380" t="s">
        <v>53</v>
      </c>
      <c r="B38" s="1384" t="s">
        <v>54</v>
      </c>
      <c r="C38" s="1384" t="s">
        <v>147</v>
      </c>
      <c r="D38" s="772">
        <v>873</v>
      </c>
      <c r="E38" s="773">
        <v>1003</v>
      </c>
      <c r="F38" s="832" t="s">
        <v>784</v>
      </c>
      <c r="G38" s="774">
        <v>200</v>
      </c>
      <c r="H38" s="773">
        <v>0.16</v>
      </c>
      <c r="I38" s="773">
        <v>0.16</v>
      </c>
      <c r="J38" s="868">
        <v>0.09</v>
      </c>
      <c r="K38" s="861">
        <f t="shared" si="3"/>
        <v>56.25</v>
      </c>
      <c r="L38" s="862">
        <f t="shared" si="4"/>
        <v>56.25</v>
      </c>
      <c r="M38" s="757"/>
    </row>
    <row r="39" spans="1:13" ht="25.5" customHeight="1" thickBot="1">
      <c r="A39" s="1381"/>
      <c r="B39" s="1385"/>
      <c r="C39" s="1385"/>
      <c r="D39" s="776">
        <v>873</v>
      </c>
      <c r="E39" s="777">
        <v>1003</v>
      </c>
      <c r="F39" s="831" t="s">
        <v>784</v>
      </c>
      <c r="G39" s="778">
        <v>300</v>
      </c>
      <c r="H39" s="777">
        <v>20.84</v>
      </c>
      <c r="I39" s="777">
        <v>10</v>
      </c>
      <c r="J39" s="869">
        <v>6.02</v>
      </c>
      <c r="K39" s="863">
        <f t="shared" si="3"/>
        <v>28.886756238003837</v>
      </c>
      <c r="L39" s="864">
        <f t="shared" si="4"/>
        <v>60.199999999999996</v>
      </c>
      <c r="M39" s="757"/>
    </row>
    <row r="40" spans="1:13" ht="24" customHeight="1">
      <c r="A40" s="1380" t="s">
        <v>55</v>
      </c>
      <c r="B40" s="1384" t="s">
        <v>56</v>
      </c>
      <c r="C40" s="1384" t="s">
        <v>147</v>
      </c>
      <c r="D40" s="772">
        <v>873</v>
      </c>
      <c r="E40" s="773">
        <v>1003</v>
      </c>
      <c r="F40" s="832" t="s">
        <v>785</v>
      </c>
      <c r="G40" s="774">
        <v>200</v>
      </c>
      <c r="H40" s="773">
        <v>8.76</v>
      </c>
      <c r="I40" s="773">
        <v>2.4</v>
      </c>
      <c r="J40" s="868">
        <v>1.66</v>
      </c>
      <c r="K40" s="861">
        <f t="shared" si="3"/>
        <v>18.949771689497716</v>
      </c>
      <c r="L40" s="862">
        <f t="shared" si="4"/>
        <v>69.166666666666671</v>
      </c>
      <c r="M40" s="757"/>
    </row>
    <row r="41" spans="1:13" ht="13.5" customHeight="1" thickBot="1">
      <c r="A41" s="1381"/>
      <c r="B41" s="1385"/>
      <c r="C41" s="1385"/>
      <c r="D41" s="776">
        <v>873</v>
      </c>
      <c r="E41" s="777">
        <v>1003</v>
      </c>
      <c r="F41" s="831" t="s">
        <v>785</v>
      </c>
      <c r="G41" s="778">
        <v>300</v>
      </c>
      <c r="H41" s="777">
        <v>1144.24</v>
      </c>
      <c r="I41" s="777">
        <v>286</v>
      </c>
      <c r="J41" s="869">
        <v>187.1</v>
      </c>
      <c r="K41" s="863">
        <f t="shared" si="3"/>
        <v>16.351464727679506</v>
      </c>
      <c r="L41" s="864">
        <f t="shared" si="4"/>
        <v>65.419580419580413</v>
      </c>
      <c r="M41" s="757"/>
    </row>
    <row r="42" spans="1:13" ht="17.25" customHeight="1">
      <c r="A42" s="1380" t="s">
        <v>57</v>
      </c>
      <c r="B42" s="1384" t="s">
        <v>58</v>
      </c>
      <c r="C42" s="1384" t="s">
        <v>147</v>
      </c>
      <c r="D42" s="772">
        <v>873</v>
      </c>
      <c r="E42" s="773">
        <v>1003</v>
      </c>
      <c r="F42" s="832" t="s">
        <v>786</v>
      </c>
      <c r="G42" s="774">
        <v>200</v>
      </c>
      <c r="H42" s="773">
        <v>0</v>
      </c>
      <c r="I42" s="773">
        <v>0</v>
      </c>
      <c r="J42" s="868">
        <v>0</v>
      </c>
      <c r="K42" s="861">
        <v>0</v>
      </c>
      <c r="L42" s="862">
        <v>0</v>
      </c>
      <c r="M42" s="757"/>
    </row>
    <row r="43" spans="1:13" ht="18" customHeight="1" thickBot="1">
      <c r="A43" s="1381"/>
      <c r="B43" s="1385"/>
      <c r="C43" s="1385"/>
      <c r="D43" s="776">
        <v>873</v>
      </c>
      <c r="E43" s="777">
        <v>1003</v>
      </c>
      <c r="F43" s="831" t="s">
        <v>786</v>
      </c>
      <c r="G43" s="778">
        <v>300</v>
      </c>
      <c r="H43" s="777">
        <v>9</v>
      </c>
      <c r="I43" s="777">
        <v>0</v>
      </c>
      <c r="J43" s="869">
        <v>0</v>
      </c>
      <c r="K43" s="863">
        <f t="shared" si="3"/>
        <v>0</v>
      </c>
      <c r="L43" s="864">
        <v>0</v>
      </c>
      <c r="M43" s="757"/>
    </row>
    <row r="44" spans="1:13" ht="15" customHeight="1">
      <c r="A44" s="1380" t="s">
        <v>59</v>
      </c>
      <c r="B44" s="1384" t="s">
        <v>60</v>
      </c>
      <c r="C44" s="1384" t="s">
        <v>147</v>
      </c>
      <c r="D44" s="772">
        <v>873</v>
      </c>
      <c r="E44" s="773">
        <v>1003</v>
      </c>
      <c r="F44" s="832" t="s">
        <v>787</v>
      </c>
      <c r="G44" s="774">
        <v>200</v>
      </c>
      <c r="H44" s="773">
        <v>160</v>
      </c>
      <c r="I44" s="773">
        <v>40</v>
      </c>
      <c r="J44" s="868">
        <v>22.1</v>
      </c>
      <c r="K44" s="861">
        <f t="shared" si="3"/>
        <v>13.8125</v>
      </c>
      <c r="L44" s="862">
        <f t="shared" si="4"/>
        <v>55.25</v>
      </c>
      <c r="M44" s="757"/>
    </row>
    <row r="45" spans="1:13" ht="20.25" customHeight="1" thickBot="1">
      <c r="A45" s="1381"/>
      <c r="B45" s="1385"/>
      <c r="C45" s="1385"/>
      <c r="D45" s="776">
        <v>873</v>
      </c>
      <c r="E45" s="777">
        <v>1003</v>
      </c>
      <c r="F45" s="831" t="s">
        <v>787</v>
      </c>
      <c r="G45" s="778">
        <v>300</v>
      </c>
      <c r="H45" s="777">
        <v>10030</v>
      </c>
      <c r="I45" s="777">
        <v>2507</v>
      </c>
      <c r="J45" s="869">
        <v>1944.04</v>
      </c>
      <c r="K45" s="863">
        <f t="shared" si="3"/>
        <v>19.382253240279162</v>
      </c>
      <c r="L45" s="864">
        <f t="shared" si="4"/>
        <v>77.544475468687665</v>
      </c>
      <c r="M45" s="757"/>
    </row>
    <row r="46" spans="1:13" ht="18" customHeight="1">
      <c r="A46" s="1380" t="s">
        <v>61</v>
      </c>
      <c r="B46" s="1384" t="s">
        <v>62</v>
      </c>
      <c r="C46" s="1384" t="s">
        <v>147</v>
      </c>
      <c r="D46" s="772">
        <v>873</v>
      </c>
      <c r="E46" s="773">
        <v>1003</v>
      </c>
      <c r="F46" s="832" t="s">
        <v>792</v>
      </c>
      <c r="G46" s="774">
        <v>200</v>
      </c>
      <c r="H46" s="773">
        <v>324.01</v>
      </c>
      <c r="I46" s="773">
        <v>179.88</v>
      </c>
      <c r="J46" s="868">
        <v>64.319999999999993</v>
      </c>
      <c r="K46" s="861">
        <f t="shared" si="3"/>
        <v>19.851239159285207</v>
      </c>
      <c r="L46" s="862">
        <f t="shared" si="4"/>
        <v>35.757171447631755</v>
      </c>
      <c r="M46" s="757"/>
    </row>
    <row r="47" spans="1:13" ht="29.25" customHeight="1" thickBot="1">
      <c r="A47" s="1381"/>
      <c r="B47" s="1385"/>
      <c r="C47" s="1385"/>
      <c r="D47" s="776">
        <v>873</v>
      </c>
      <c r="E47" s="777">
        <v>1003</v>
      </c>
      <c r="F47" s="831" t="s">
        <v>792</v>
      </c>
      <c r="G47" s="778">
        <v>300</v>
      </c>
      <c r="H47" s="777">
        <v>34852.99</v>
      </c>
      <c r="I47" s="777">
        <v>26143.81</v>
      </c>
      <c r="J47" s="869">
        <v>7808.18</v>
      </c>
      <c r="K47" s="863">
        <f t="shared" si="3"/>
        <v>22.403185494271799</v>
      </c>
      <c r="L47" s="864">
        <f t="shared" si="4"/>
        <v>29.866266622959696</v>
      </c>
      <c r="M47" s="757"/>
    </row>
    <row r="48" spans="1:13" ht="21.75" customHeight="1">
      <c r="A48" s="1380" t="s">
        <v>63</v>
      </c>
      <c r="B48" s="1384" t="s">
        <v>64</v>
      </c>
      <c r="C48" s="1384" t="s">
        <v>147</v>
      </c>
      <c r="D48" s="772">
        <v>873</v>
      </c>
      <c r="E48" s="773">
        <v>1003</v>
      </c>
      <c r="F48" s="832" t="s">
        <v>793</v>
      </c>
      <c r="G48" s="774">
        <v>200</v>
      </c>
      <c r="H48" s="773">
        <v>21.53</v>
      </c>
      <c r="I48" s="773">
        <v>6</v>
      </c>
      <c r="J48" s="868">
        <v>4.42</v>
      </c>
      <c r="K48" s="861">
        <f t="shared" si="3"/>
        <v>20.529493729679515</v>
      </c>
      <c r="L48" s="862">
        <f t="shared" si="4"/>
        <v>73.666666666666671</v>
      </c>
      <c r="M48" s="757"/>
    </row>
    <row r="49" spans="1:13" ht="18.75" customHeight="1" thickBot="1">
      <c r="A49" s="1381"/>
      <c r="B49" s="1385"/>
      <c r="C49" s="1385"/>
      <c r="D49" s="776">
        <v>873</v>
      </c>
      <c r="E49" s="777">
        <v>1003</v>
      </c>
      <c r="F49" s="831" t="s">
        <v>793</v>
      </c>
      <c r="G49" s="778">
        <v>300</v>
      </c>
      <c r="H49" s="777">
        <v>2145.4699999999998</v>
      </c>
      <c r="I49" s="777">
        <v>571.37</v>
      </c>
      <c r="J49" s="869">
        <v>549.67999999999995</v>
      </c>
      <c r="K49" s="863">
        <f t="shared" si="3"/>
        <v>25.6204934117</v>
      </c>
      <c r="L49" s="864">
        <f t="shared" si="4"/>
        <v>96.203860895741798</v>
      </c>
      <c r="M49" s="757"/>
    </row>
    <row r="50" spans="1:13" ht="18.75" customHeight="1">
      <c r="A50" s="1380" t="s">
        <v>65</v>
      </c>
      <c r="B50" s="1384" t="s">
        <v>66</v>
      </c>
      <c r="C50" s="1384" t="s">
        <v>147</v>
      </c>
      <c r="D50" s="772">
        <v>873</v>
      </c>
      <c r="E50" s="773">
        <v>1003</v>
      </c>
      <c r="F50" s="832" t="s">
        <v>794</v>
      </c>
      <c r="G50" s="774">
        <v>200</v>
      </c>
      <c r="H50" s="773">
        <v>83.9</v>
      </c>
      <c r="I50" s="773">
        <v>38.450000000000003</v>
      </c>
      <c r="J50" s="868">
        <v>22.05</v>
      </c>
      <c r="K50" s="861">
        <f t="shared" si="3"/>
        <v>26.28128724672229</v>
      </c>
      <c r="L50" s="862">
        <f t="shared" si="4"/>
        <v>57.347204161248378</v>
      </c>
      <c r="M50" s="757"/>
    </row>
    <row r="51" spans="1:13" ht="30.75" customHeight="1" thickBot="1">
      <c r="A51" s="1381"/>
      <c r="B51" s="1385"/>
      <c r="C51" s="1385"/>
      <c r="D51" s="776">
        <v>873</v>
      </c>
      <c r="E51" s="777">
        <v>1003</v>
      </c>
      <c r="F51" s="831" t="s">
        <v>794</v>
      </c>
      <c r="G51" s="778">
        <v>300</v>
      </c>
      <c r="H51" s="777">
        <v>10996.1</v>
      </c>
      <c r="I51" s="777">
        <v>5512.73</v>
      </c>
      <c r="J51" s="869">
        <v>2619.15</v>
      </c>
      <c r="K51" s="863">
        <f t="shared" si="3"/>
        <v>23.818899427979009</v>
      </c>
      <c r="L51" s="864">
        <f t="shared" si="4"/>
        <v>47.510942854085002</v>
      </c>
      <c r="M51" s="757"/>
    </row>
    <row r="52" spans="1:13" ht="14.25" customHeight="1">
      <c r="A52" s="1380" t="s">
        <v>67</v>
      </c>
      <c r="B52" s="1384" t="s">
        <v>68</v>
      </c>
      <c r="C52" s="1384" t="s">
        <v>147</v>
      </c>
      <c r="D52" s="772">
        <v>873</v>
      </c>
      <c r="E52" s="773">
        <v>1003</v>
      </c>
      <c r="F52" s="832" t="s">
        <v>795</v>
      </c>
      <c r="G52" s="774">
        <v>200</v>
      </c>
      <c r="H52" s="773">
        <v>51.3</v>
      </c>
      <c r="I52" s="773">
        <v>22.22</v>
      </c>
      <c r="J52" s="868">
        <v>10.55</v>
      </c>
      <c r="K52" s="861">
        <f t="shared" si="3"/>
        <v>20.565302144249515</v>
      </c>
      <c r="L52" s="862">
        <f t="shared" si="4"/>
        <v>47.47974797479749</v>
      </c>
      <c r="M52" s="757"/>
    </row>
    <row r="53" spans="1:13" ht="35.25" customHeight="1" thickBot="1">
      <c r="A53" s="1381"/>
      <c r="B53" s="1385"/>
      <c r="C53" s="1385"/>
      <c r="D53" s="776">
        <v>873</v>
      </c>
      <c r="E53" s="777">
        <v>1003</v>
      </c>
      <c r="F53" s="831" t="s">
        <v>795</v>
      </c>
      <c r="G53" s="778">
        <v>300</v>
      </c>
      <c r="H53" s="777">
        <v>6533.7</v>
      </c>
      <c r="I53" s="777">
        <v>3233.43</v>
      </c>
      <c r="J53" s="869">
        <v>1305.05</v>
      </c>
      <c r="K53" s="863">
        <f t="shared" si="3"/>
        <v>19.974134104718612</v>
      </c>
      <c r="L53" s="864">
        <f t="shared" si="4"/>
        <v>40.36116446003161</v>
      </c>
      <c r="M53" s="757"/>
    </row>
    <row r="54" spans="1:13" ht="19.5" customHeight="1">
      <c r="A54" s="1380" t="s">
        <v>69</v>
      </c>
      <c r="B54" s="1384" t="s">
        <v>70</v>
      </c>
      <c r="C54" s="1384" t="s">
        <v>147</v>
      </c>
      <c r="D54" s="772">
        <v>873</v>
      </c>
      <c r="E54" s="773">
        <v>1003</v>
      </c>
      <c r="F54" s="832" t="s">
        <v>788</v>
      </c>
      <c r="G54" s="774">
        <v>200</v>
      </c>
      <c r="H54" s="773">
        <v>9.64</v>
      </c>
      <c r="I54" s="773">
        <v>5</v>
      </c>
      <c r="J54" s="868">
        <v>0.79</v>
      </c>
      <c r="K54" s="861">
        <f t="shared" si="3"/>
        <v>8.1950207468879661</v>
      </c>
      <c r="L54" s="862">
        <f t="shared" si="4"/>
        <v>15.8</v>
      </c>
      <c r="M54" s="757"/>
    </row>
    <row r="55" spans="1:13" ht="24" customHeight="1" thickBot="1">
      <c r="A55" s="1381"/>
      <c r="B55" s="1385"/>
      <c r="C55" s="1385"/>
      <c r="D55" s="776">
        <v>873</v>
      </c>
      <c r="E55" s="777">
        <v>1003</v>
      </c>
      <c r="F55" s="831" t="s">
        <v>788</v>
      </c>
      <c r="G55" s="778">
        <v>300</v>
      </c>
      <c r="H55" s="777">
        <v>674.36</v>
      </c>
      <c r="I55" s="778">
        <v>336</v>
      </c>
      <c r="J55" s="871">
        <v>169.22</v>
      </c>
      <c r="K55" s="863">
        <f t="shared" si="3"/>
        <v>25.093421911145381</v>
      </c>
      <c r="L55" s="864">
        <f t="shared" si="4"/>
        <v>50.363095238095234</v>
      </c>
      <c r="M55" s="757"/>
    </row>
    <row r="56" spans="1:13" ht="24" customHeight="1">
      <c r="A56" s="1380" t="s">
        <v>113</v>
      </c>
      <c r="B56" s="1384" t="s">
        <v>114</v>
      </c>
      <c r="C56" s="1384" t="s">
        <v>147</v>
      </c>
      <c r="D56" s="779">
        <v>873</v>
      </c>
      <c r="E56" s="808">
        <v>1003</v>
      </c>
      <c r="F56" s="830" t="s">
        <v>776</v>
      </c>
      <c r="G56" s="780">
        <v>200</v>
      </c>
      <c r="H56" s="982">
        <v>10.62</v>
      </c>
      <c r="I56" s="780">
        <v>10.54</v>
      </c>
      <c r="J56" s="872">
        <v>10.210000000000001</v>
      </c>
      <c r="K56" s="861">
        <f t="shared" si="3"/>
        <v>96.139359698681744</v>
      </c>
      <c r="L56" s="862">
        <f t="shared" si="4"/>
        <v>96.869070208728672</v>
      </c>
      <c r="M56" s="757"/>
    </row>
    <row r="57" spans="1:13" ht="30" customHeight="1" thickBot="1">
      <c r="A57" s="1381"/>
      <c r="B57" s="1385"/>
      <c r="C57" s="1385"/>
      <c r="D57" s="776">
        <v>873</v>
      </c>
      <c r="E57" s="777">
        <v>1003</v>
      </c>
      <c r="F57" s="831" t="s">
        <v>776</v>
      </c>
      <c r="G57" s="778">
        <v>300</v>
      </c>
      <c r="H57" s="983">
        <v>789.38</v>
      </c>
      <c r="I57" s="777">
        <v>1020.41</v>
      </c>
      <c r="J57" s="869">
        <v>1020.41</v>
      </c>
      <c r="K57" s="863">
        <f t="shared" si="3"/>
        <v>129.26727304973525</v>
      </c>
      <c r="L57" s="864">
        <f t="shared" si="4"/>
        <v>100</v>
      </c>
      <c r="M57" s="757"/>
    </row>
    <row r="58" spans="1:13" ht="25.5" customHeight="1">
      <c r="A58" s="878" t="s">
        <v>831</v>
      </c>
      <c r="B58" s="1399" t="s">
        <v>832</v>
      </c>
      <c r="C58" s="1399" t="s">
        <v>147</v>
      </c>
      <c r="D58" s="881">
        <v>873</v>
      </c>
      <c r="E58" s="798">
        <v>1001</v>
      </c>
      <c r="F58" s="885" t="s">
        <v>775</v>
      </c>
      <c r="G58" s="763">
        <v>200</v>
      </c>
      <c r="H58" s="886">
        <v>44.5</v>
      </c>
      <c r="I58" s="794">
        <v>11.15</v>
      </c>
      <c r="J58" s="887">
        <v>9.94</v>
      </c>
      <c r="K58" s="762">
        <f t="shared" si="3"/>
        <v>22.337078651685392</v>
      </c>
      <c r="L58" s="762">
        <f t="shared" si="4"/>
        <v>89.147982062780258</v>
      </c>
      <c r="M58" s="757"/>
    </row>
    <row r="59" spans="1:13" ht="27" customHeight="1" thickBot="1">
      <c r="A59" s="878"/>
      <c r="B59" s="1399"/>
      <c r="C59" s="1399"/>
      <c r="D59" s="784">
        <v>873</v>
      </c>
      <c r="E59" s="790">
        <v>1001</v>
      </c>
      <c r="F59" s="833" t="s">
        <v>775</v>
      </c>
      <c r="G59" s="769">
        <v>300</v>
      </c>
      <c r="H59" s="879">
        <v>5904.5</v>
      </c>
      <c r="I59" s="790">
        <v>1476.1</v>
      </c>
      <c r="J59" s="873">
        <v>1243.26</v>
      </c>
      <c r="K59" s="768">
        <f t="shared" si="3"/>
        <v>21.056143619273435</v>
      </c>
      <c r="L59" s="766">
        <f t="shared" si="4"/>
        <v>84.226000948445233</v>
      </c>
      <c r="M59" s="757"/>
    </row>
    <row r="60" spans="1:13" ht="21.75" customHeight="1">
      <c r="A60" s="1380" t="s">
        <v>833</v>
      </c>
      <c r="B60" s="1384" t="s">
        <v>834</v>
      </c>
      <c r="C60" s="1384" t="s">
        <v>147</v>
      </c>
      <c r="D60" s="779">
        <v>873</v>
      </c>
      <c r="E60" s="783" t="s">
        <v>835</v>
      </c>
      <c r="F60" s="830" t="s">
        <v>789</v>
      </c>
      <c r="G60" s="780">
        <v>200</v>
      </c>
      <c r="H60" s="808">
        <v>0</v>
      </c>
      <c r="I60" s="808">
        <v>0</v>
      </c>
      <c r="J60" s="870">
        <v>0</v>
      </c>
      <c r="K60" s="861">
        <v>0</v>
      </c>
      <c r="L60" s="766">
        <v>0</v>
      </c>
      <c r="M60" s="757"/>
    </row>
    <row r="61" spans="1:13" ht="27" customHeight="1" thickBot="1">
      <c r="A61" s="1398"/>
      <c r="B61" s="1399"/>
      <c r="C61" s="1399"/>
      <c r="D61" s="784">
        <v>873</v>
      </c>
      <c r="E61" s="785" t="s">
        <v>835</v>
      </c>
      <c r="F61" s="833" t="s">
        <v>789</v>
      </c>
      <c r="G61" s="769">
        <v>300</v>
      </c>
      <c r="H61" s="790">
        <v>731</v>
      </c>
      <c r="I61" s="790">
        <v>0</v>
      </c>
      <c r="J61" s="873">
        <v>0</v>
      </c>
      <c r="K61" s="768">
        <f t="shared" si="3"/>
        <v>0</v>
      </c>
      <c r="L61" s="768">
        <v>0</v>
      </c>
      <c r="M61" s="757"/>
    </row>
    <row r="62" spans="1:13" ht="26.25" customHeight="1" thickBot="1">
      <c r="A62" s="1412" t="s">
        <v>71</v>
      </c>
      <c r="B62" s="1441" t="s">
        <v>836</v>
      </c>
      <c r="C62" s="786" t="s">
        <v>827</v>
      </c>
      <c r="D62" s="906">
        <v>873</v>
      </c>
      <c r="E62" s="907" t="s">
        <v>144</v>
      </c>
      <c r="F62" s="908" t="s">
        <v>144</v>
      </c>
      <c r="G62" s="907" t="s">
        <v>144</v>
      </c>
      <c r="H62" s="909">
        <f>H63</f>
        <v>45955</v>
      </c>
      <c r="I62" s="909">
        <f>I64+I65+I66+I67</f>
        <v>12691.67</v>
      </c>
      <c r="J62" s="910">
        <f>J64+J65+J66+J67</f>
        <v>9384.130000000001</v>
      </c>
      <c r="K62" s="865">
        <f t="shared" si="3"/>
        <v>20.420258948971824</v>
      </c>
      <c r="L62" s="911">
        <f>L63</f>
        <v>73.939284585874049</v>
      </c>
      <c r="M62" s="757"/>
    </row>
    <row r="63" spans="1:13" ht="99" customHeight="1" thickBot="1">
      <c r="A63" s="1400"/>
      <c r="B63" s="1402"/>
      <c r="C63" s="905" t="s">
        <v>211</v>
      </c>
      <c r="D63" s="913">
        <v>873</v>
      </c>
      <c r="E63" s="802" t="s">
        <v>144</v>
      </c>
      <c r="F63" s="838" t="s">
        <v>144</v>
      </c>
      <c r="G63" s="802" t="s">
        <v>144</v>
      </c>
      <c r="H63" s="802">
        <f t="shared" ref="H63" si="5">H64+H65+H66+H67+H68</f>
        <v>45955</v>
      </c>
      <c r="I63" s="802">
        <f>I64+I65+I66+I67</f>
        <v>12691.67</v>
      </c>
      <c r="J63" s="874">
        <f>J64+J65+J66+J67</f>
        <v>9384.130000000001</v>
      </c>
      <c r="K63" s="884">
        <f t="shared" si="3"/>
        <v>20.420258948971824</v>
      </c>
      <c r="L63" s="914">
        <f>J63/I63*100</f>
        <v>73.939284585874049</v>
      </c>
      <c r="M63" s="757"/>
    </row>
    <row r="64" spans="1:13" ht="32.25" customHeight="1">
      <c r="A64" s="1403" t="s">
        <v>74</v>
      </c>
      <c r="B64" s="1404" t="s">
        <v>837</v>
      </c>
      <c r="C64" s="1404" t="s">
        <v>147</v>
      </c>
      <c r="D64" s="791">
        <v>873</v>
      </c>
      <c r="E64" s="792">
        <v>1002</v>
      </c>
      <c r="F64" s="835" t="s">
        <v>799</v>
      </c>
      <c r="G64" s="793">
        <v>100</v>
      </c>
      <c r="H64" s="984">
        <v>7783</v>
      </c>
      <c r="I64" s="792">
        <v>2108.46</v>
      </c>
      <c r="J64" s="875">
        <v>1655.71</v>
      </c>
      <c r="K64" s="762">
        <f t="shared" si="3"/>
        <v>21.273416420403443</v>
      </c>
      <c r="L64" s="912">
        <f t="shared" ref="L64:L68" si="6">J64/I64*100</f>
        <v>78.526981778169841</v>
      </c>
      <c r="M64" s="757"/>
    </row>
    <row r="65" spans="1:13" ht="32.25" customHeight="1">
      <c r="A65" s="1398"/>
      <c r="B65" s="1405"/>
      <c r="C65" s="1405"/>
      <c r="D65" s="795">
        <v>873</v>
      </c>
      <c r="E65" s="796">
        <v>1002</v>
      </c>
      <c r="F65" s="836" t="s">
        <v>799</v>
      </c>
      <c r="G65" s="797">
        <v>200</v>
      </c>
      <c r="H65" s="985">
        <v>412</v>
      </c>
      <c r="I65" s="796">
        <v>66.72</v>
      </c>
      <c r="J65" s="876">
        <v>57.54</v>
      </c>
      <c r="K65" s="766">
        <f t="shared" si="3"/>
        <v>13.966019417475728</v>
      </c>
      <c r="L65" s="898">
        <f t="shared" si="6"/>
        <v>86.241007194244602</v>
      </c>
      <c r="M65" s="757"/>
    </row>
    <row r="66" spans="1:13" ht="18.75">
      <c r="A66" s="1398"/>
      <c r="B66" s="1405"/>
      <c r="C66" s="1405"/>
      <c r="D66" s="795">
        <v>873</v>
      </c>
      <c r="E66" s="796">
        <v>1002</v>
      </c>
      <c r="F66" s="836" t="s">
        <v>799</v>
      </c>
      <c r="G66" s="797">
        <v>300</v>
      </c>
      <c r="H66" s="985">
        <v>50</v>
      </c>
      <c r="I66" s="796">
        <v>0</v>
      </c>
      <c r="J66" s="876">
        <v>0</v>
      </c>
      <c r="K66" s="766">
        <f t="shared" si="3"/>
        <v>0</v>
      </c>
      <c r="L66" s="898">
        <v>0</v>
      </c>
      <c r="M66" s="757"/>
    </row>
    <row r="67" spans="1:13" ht="19.5" thickBot="1">
      <c r="A67" s="1381"/>
      <c r="B67" s="1397"/>
      <c r="C67" s="1397"/>
      <c r="D67" s="899">
        <v>873</v>
      </c>
      <c r="E67" s="900">
        <v>1002</v>
      </c>
      <c r="F67" s="901" t="s">
        <v>799</v>
      </c>
      <c r="G67" s="902">
        <v>600</v>
      </c>
      <c r="H67" s="986">
        <v>37710</v>
      </c>
      <c r="I67" s="900">
        <v>10516.49</v>
      </c>
      <c r="J67" s="903">
        <v>7670.88</v>
      </c>
      <c r="K67" s="863">
        <f t="shared" si="3"/>
        <v>20.341766109785205</v>
      </c>
      <c r="L67" s="904">
        <f t="shared" si="6"/>
        <v>72.941447193883135</v>
      </c>
      <c r="M67" s="757"/>
    </row>
    <row r="68" spans="1:13" ht="63" hidden="1" customHeight="1" thickBot="1">
      <c r="A68" s="794" t="s">
        <v>838</v>
      </c>
      <c r="B68" s="917" t="s">
        <v>839</v>
      </c>
      <c r="C68" s="918"/>
      <c r="D68" s="891">
        <v>873</v>
      </c>
      <c r="E68" s="892">
        <v>1006</v>
      </c>
      <c r="F68" s="893">
        <v>325209</v>
      </c>
      <c r="G68" s="894">
        <v>612</v>
      </c>
      <c r="H68" s="895">
        <v>0</v>
      </c>
      <c r="I68" s="892"/>
      <c r="J68" s="896"/>
      <c r="K68" s="867" t="e">
        <f t="shared" si="3"/>
        <v>#DIV/0!</v>
      </c>
      <c r="L68" s="919" t="e">
        <f t="shared" si="6"/>
        <v>#DIV/0!</v>
      </c>
      <c r="M68" s="767"/>
    </row>
    <row r="69" spans="1:13" ht="22.5" customHeight="1" thickBot="1">
      <c r="A69" s="1407" t="s">
        <v>76</v>
      </c>
      <c r="B69" s="1408" t="s">
        <v>77</v>
      </c>
      <c r="C69" s="920" t="s">
        <v>827</v>
      </c>
      <c r="D69" s="799">
        <v>873</v>
      </c>
      <c r="E69" s="800" t="s">
        <v>144</v>
      </c>
      <c r="F69" s="837" t="s">
        <v>144</v>
      </c>
      <c r="G69" s="800" t="s">
        <v>144</v>
      </c>
      <c r="H69" s="915">
        <f>H70</f>
        <v>192015</v>
      </c>
      <c r="I69" s="916">
        <f>I70</f>
        <v>66983.72</v>
      </c>
      <c r="J69" s="916">
        <f t="shared" ref="J69:L69" si="7">J70</f>
        <v>47482.969999999994</v>
      </c>
      <c r="K69" s="916">
        <f t="shared" si="7"/>
        <v>24.728781605603725</v>
      </c>
      <c r="L69" s="921">
        <f t="shared" si="7"/>
        <v>70.887329040548948</v>
      </c>
      <c r="M69" s="757"/>
    </row>
    <row r="70" spans="1:13" ht="116.25" customHeight="1" thickBot="1">
      <c r="A70" s="1391"/>
      <c r="B70" s="1409"/>
      <c r="C70" s="789" t="s">
        <v>211</v>
      </c>
      <c r="D70" s="779">
        <v>873</v>
      </c>
      <c r="E70" s="808" t="s">
        <v>144</v>
      </c>
      <c r="F70" s="783" t="s">
        <v>144</v>
      </c>
      <c r="G70" s="808" t="s">
        <v>144</v>
      </c>
      <c r="H70" s="781">
        <f>SUM(H71:H92)</f>
        <v>192015</v>
      </c>
      <c r="I70" s="808">
        <f>SUM(I71:I92)</f>
        <v>66983.72</v>
      </c>
      <c r="J70" s="808">
        <f>SUM(J71:J92)</f>
        <v>47482.969999999994</v>
      </c>
      <c r="K70" s="768">
        <f t="shared" si="3"/>
        <v>24.728781605603725</v>
      </c>
      <c r="L70" s="866">
        <f>J70/I70*100</f>
        <v>70.887329040548948</v>
      </c>
      <c r="M70" s="757"/>
    </row>
    <row r="71" spans="1:13" ht="36.75" customHeight="1">
      <c r="A71" s="1380" t="s">
        <v>78</v>
      </c>
      <c r="B71" s="1384" t="s">
        <v>79</v>
      </c>
      <c r="C71" s="1384" t="s">
        <v>147</v>
      </c>
      <c r="D71" s="772">
        <v>873</v>
      </c>
      <c r="E71" s="773">
        <v>1003</v>
      </c>
      <c r="F71" s="832" t="s">
        <v>801</v>
      </c>
      <c r="G71" s="774">
        <v>200</v>
      </c>
      <c r="H71" s="858">
        <v>4.34</v>
      </c>
      <c r="I71" s="773">
        <v>0.67</v>
      </c>
      <c r="J71" s="868">
        <v>0.67</v>
      </c>
      <c r="K71" s="861">
        <f t="shared" si="3"/>
        <v>15.437788018433181</v>
      </c>
      <c r="L71" s="862">
        <f t="shared" ref="L71:L90" si="8">J71/I71*100</f>
        <v>100</v>
      </c>
      <c r="M71" s="757"/>
    </row>
    <row r="72" spans="1:13" ht="34.5" customHeight="1" thickBot="1">
      <c r="A72" s="1381"/>
      <c r="B72" s="1385"/>
      <c r="C72" s="1385"/>
      <c r="D72" s="776">
        <v>873</v>
      </c>
      <c r="E72" s="777">
        <v>1003</v>
      </c>
      <c r="F72" s="831" t="s">
        <v>801</v>
      </c>
      <c r="G72" s="778">
        <v>300</v>
      </c>
      <c r="H72" s="857">
        <v>47228.66</v>
      </c>
      <c r="I72" s="778">
        <v>16800</v>
      </c>
      <c r="J72" s="871">
        <v>12190.42</v>
      </c>
      <c r="K72" s="863">
        <f t="shared" si="3"/>
        <v>25.81148819382129</v>
      </c>
      <c r="L72" s="864">
        <f t="shared" si="8"/>
        <v>72.562023809523808</v>
      </c>
      <c r="M72" s="757"/>
    </row>
    <row r="73" spans="1:13" ht="39" customHeight="1">
      <c r="A73" s="1380" t="s">
        <v>80</v>
      </c>
      <c r="B73" s="1384" t="s">
        <v>81</v>
      </c>
      <c r="C73" s="1384" t="s">
        <v>147</v>
      </c>
      <c r="D73" s="772">
        <v>873</v>
      </c>
      <c r="E73" s="773">
        <v>1003</v>
      </c>
      <c r="F73" s="832" t="s">
        <v>802</v>
      </c>
      <c r="G73" s="774">
        <v>200</v>
      </c>
      <c r="H73" s="773">
        <v>0.21</v>
      </c>
      <c r="I73" s="774">
        <v>0.21</v>
      </c>
      <c r="J73" s="877">
        <v>0.22</v>
      </c>
      <c r="K73" s="861">
        <f t="shared" si="3"/>
        <v>104.76190476190477</v>
      </c>
      <c r="L73" s="862">
        <f t="shared" si="8"/>
        <v>104.76190476190477</v>
      </c>
      <c r="M73" s="757"/>
    </row>
    <row r="74" spans="1:13" ht="20.25" customHeight="1" thickBot="1">
      <c r="A74" s="1381"/>
      <c r="B74" s="1385"/>
      <c r="C74" s="1385"/>
      <c r="D74" s="776">
        <v>873</v>
      </c>
      <c r="E74" s="777">
        <v>1003</v>
      </c>
      <c r="F74" s="831" t="s">
        <v>802</v>
      </c>
      <c r="G74" s="778">
        <v>300</v>
      </c>
      <c r="H74" s="777">
        <v>5017.79</v>
      </c>
      <c r="I74" s="777">
        <v>1700</v>
      </c>
      <c r="J74" s="869">
        <v>1290.3</v>
      </c>
      <c r="K74" s="863">
        <f t="shared" si="3"/>
        <v>25.714507781314083</v>
      </c>
      <c r="L74" s="864">
        <f t="shared" si="8"/>
        <v>75.900000000000006</v>
      </c>
      <c r="M74" s="757"/>
    </row>
    <row r="75" spans="1:13" ht="15.75" hidden="1" customHeight="1">
      <c r="A75" s="1380" t="s">
        <v>82</v>
      </c>
      <c r="B75" s="1384" t="s">
        <v>83</v>
      </c>
      <c r="C75" s="1384" t="s">
        <v>147</v>
      </c>
      <c r="D75" s="772">
        <v>873</v>
      </c>
      <c r="E75" s="773">
        <v>1004</v>
      </c>
      <c r="F75" s="832" t="s">
        <v>808</v>
      </c>
      <c r="G75" s="774">
        <v>200</v>
      </c>
      <c r="H75" s="775">
        <v>0</v>
      </c>
      <c r="I75" s="773"/>
      <c r="J75" s="868"/>
      <c r="K75" s="861" t="e">
        <f t="shared" si="3"/>
        <v>#DIV/0!</v>
      </c>
      <c r="L75" s="862" t="e">
        <f t="shared" si="8"/>
        <v>#DIV/0!</v>
      </c>
      <c r="M75" s="757"/>
    </row>
    <row r="76" spans="1:13" ht="38.25" customHeight="1" thickBot="1">
      <c r="A76" s="1381"/>
      <c r="B76" s="1385"/>
      <c r="C76" s="1385"/>
      <c r="D76" s="776">
        <v>873</v>
      </c>
      <c r="E76" s="777">
        <v>1004</v>
      </c>
      <c r="F76" s="831" t="s">
        <v>808</v>
      </c>
      <c r="G76" s="778">
        <v>300</v>
      </c>
      <c r="H76" s="777">
        <v>841</v>
      </c>
      <c r="I76" s="777">
        <v>210</v>
      </c>
      <c r="J76" s="869">
        <v>192.53</v>
      </c>
      <c r="K76" s="863">
        <f t="shared" si="3"/>
        <v>22.892984542211654</v>
      </c>
      <c r="L76" s="864">
        <f t="shared" si="8"/>
        <v>91.680952380952391</v>
      </c>
      <c r="M76" s="782"/>
    </row>
    <row r="77" spans="1:13" ht="18" customHeight="1">
      <c r="A77" s="1380" t="s">
        <v>84</v>
      </c>
      <c r="B77" s="1384" t="s">
        <v>840</v>
      </c>
      <c r="C77" s="1384" t="s">
        <v>147</v>
      </c>
      <c r="D77" s="772">
        <v>873</v>
      </c>
      <c r="E77" s="773">
        <v>1004</v>
      </c>
      <c r="F77" s="832" t="s">
        <v>805</v>
      </c>
      <c r="G77" s="774">
        <v>200</v>
      </c>
      <c r="H77" s="773">
        <v>562</v>
      </c>
      <c r="I77" s="773">
        <v>140.5</v>
      </c>
      <c r="J77" s="868">
        <v>15.5</v>
      </c>
      <c r="K77" s="861">
        <f t="shared" si="3"/>
        <v>2.7580071174377228</v>
      </c>
      <c r="L77" s="862">
        <f t="shared" si="8"/>
        <v>11.032028469750891</v>
      </c>
      <c r="M77" s="782"/>
    </row>
    <row r="78" spans="1:13" ht="19.5" customHeight="1" thickBot="1">
      <c r="A78" s="1381"/>
      <c r="B78" s="1385"/>
      <c r="C78" s="1385"/>
      <c r="D78" s="776">
        <v>873</v>
      </c>
      <c r="E78" s="777">
        <v>1004</v>
      </c>
      <c r="F78" s="831" t="s">
        <v>805</v>
      </c>
      <c r="G78" s="778">
        <v>300</v>
      </c>
      <c r="H78" s="777">
        <v>7309</v>
      </c>
      <c r="I78" s="777">
        <v>2492.25</v>
      </c>
      <c r="J78" s="869">
        <v>1938.58</v>
      </c>
      <c r="K78" s="863">
        <f t="shared" ref="K78:K92" si="9">J78/H78*100</f>
        <v>26.523190586947599</v>
      </c>
      <c r="L78" s="864">
        <f t="shared" si="8"/>
        <v>77.784331427425016</v>
      </c>
      <c r="M78" s="757"/>
    </row>
    <row r="79" spans="1:13" ht="12.75" customHeight="1">
      <c r="A79" s="1380" t="s">
        <v>86</v>
      </c>
      <c r="B79" s="1384" t="s">
        <v>841</v>
      </c>
      <c r="C79" s="1384" t="s">
        <v>147</v>
      </c>
      <c r="D79" s="772">
        <v>873</v>
      </c>
      <c r="E79" s="773">
        <v>1003</v>
      </c>
      <c r="F79" s="832" t="s">
        <v>803</v>
      </c>
      <c r="G79" s="774">
        <v>200</v>
      </c>
      <c r="H79" s="773">
        <v>252</v>
      </c>
      <c r="I79" s="773">
        <v>63.75</v>
      </c>
      <c r="J79" s="868">
        <v>62.42</v>
      </c>
      <c r="K79" s="861">
        <f t="shared" si="9"/>
        <v>24.769841269841269</v>
      </c>
      <c r="L79" s="862">
        <f t="shared" si="8"/>
        <v>97.913725490196086</v>
      </c>
      <c r="M79" s="757"/>
    </row>
    <row r="80" spans="1:13" ht="15" customHeight="1" thickBot="1">
      <c r="A80" s="1381"/>
      <c r="B80" s="1385"/>
      <c r="C80" s="1385"/>
      <c r="D80" s="776">
        <v>873</v>
      </c>
      <c r="E80" s="777">
        <v>1003</v>
      </c>
      <c r="F80" s="831" t="s">
        <v>803</v>
      </c>
      <c r="G80" s="778">
        <v>300</v>
      </c>
      <c r="H80" s="777">
        <v>30567</v>
      </c>
      <c r="I80" s="777">
        <v>10341.75</v>
      </c>
      <c r="J80" s="869">
        <v>7752.25</v>
      </c>
      <c r="K80" s="863">
        <f t="shared" si="9"/>
        <v>25.361500965093075</v>
      </c>
      <c r="L80" s="864">
        <f t="shared" si="8"/>
        <v>74.960717480116998</v>
      </c>
      <c r="M80" s="757"/>
    </row>
    <row r="81" spans="1:13" ht="27" customHeight="1">
      <c r="A81" s="1380" t="s">
        <v>88</v>
      </c>
      <c r="B81" s="1384" t="s">
        <v>842</v>
      </c>
      <c r="C81" s="1384" t="s">
        <v>147</v>
      </c>
      <c r="D81" s="772">
        <v>873</v>
      </c>
      <c r="E81" s="773">
        <v>1004</v>
      </c>
      <c r="F81" s="832" t="s">
        <v>807</v>
      </c>
      <c r="G81" s="774">
        <v>200</v>
      </c>
      <c r="H81" s="773">
        <v>360</v>
      </c>
      <c r="I81" s="773">
        <v>174</v>
      </c>
      <c r="J81" s="868">
        <v>118.64</v>
      </c>
      <c r="K81" s="861">
        <f t="shared" si="9"/>
        <v>32.955555555555556</v>
      </c>
      <c r="L81" s="862">
        <f t="shared" si="8"/>
        <v>68.18390804597702</v>
      </c>
      <c r="M81" s="757"/>
    </row>
    <row r="82" spans="1:13" ht="33" customHeight="1" thickBot="1">
      <c r="A82" s="1381"/>
      <c r="B82" s="1385"/>
      <c r="C82" s="1385"/>
      <c r="D82" s="776">
        <v>873</v>
      </c>
      <c r="E82" s="777">
        <v>1004</v>
      </c>
      <c r="F82" s="831" t="s">
        <v>807</v>
      </c>
      <c r="G82" s="778">
        <v>300</v>
      </c>
      <c r="H82" s="1018">
        <v>57685</v>
      </c>
      <c r="I82" s="777">
        <v>19205</v>
      </c>
      <c r="J82" s="869">
        <v>14755.36</v>
      </c>
      <c r="K82" s="863">
        <f t="shared" si="9"/>
        <v>25.579197364999569</v>
      </c>
      <c r="L82" s="864">
        <f t="shared" si="8"/>
        <v>76.830825305909926</v>
      </c>
      <c r="M82" s="757"/>
    </row>
    <row r="83" spans="1:13" ht="35.25" customHeight="1">
      <c r="A83" s="1380" t="s">
        <v>843</v>
      </c>
      <c r="B83" s="1384" t="s">
        <v>91</v>
      </c>
      <c r="C83" s="1384" t="s">
        <v>147</v>
      </c>
      <c r="D83" s="772">
        <v>873</v>
      </c>
      <c r="E83" s="773">
        <v>1004</v>
      </c>
      <c r="F83" s="832" t="s">
        <v>809</v>
      </c>
      <c r="G83" s="774">
        <v>200</v>
      </c>
      <c r="H83" s="773">
        <v>1.5</v>
      </c>
      <c r="I83" s="773">
        <v>0</v>
      </c>
      <c r="J83" s="868">
        <v>0</v>
      </c>
      <c r="K83" s="861">
        <f t="shared" si="9"/>
        <v>0</v>
      </c>
      <c r="L83" s="862">
        <v>0</v>
      </c>
      <c r="M83" s="757"/>
    </row>
    <row r="84" spans="1:13" ht="39.75" customHeight="1" thickBot="1">
      <c r="A84" s="1381"/>
      <c r="B84" s="1385"/>
      <c r="C84" s="1385"/>
      <c r="D84" s="776">
        <v>873</v>
      </c>
      <c r="E84" s="777">
        <v>1004</v>
      </c>
      <c r="F84" s="831" t="s">
        <v>809</v>
      </c>
      <c r="G84" s="778">
        <v>300</v>
      </c>
      <c r="H84" s="777">
        <v>160.5</v>
      </c>
      <c r="I84" s="777">
        <v>40</v>
      </c>
      <c r="J84" s="869">
        <v>23</v>
      </c>
      <c r="K84" s="863">
        <f t="shared" si="9"/>
        <v>14.330218068535824</v>
      </c>
      <c r="L84" s="864">
        <f t="shared" si="8"/>
        <v>57.499999999999993</v>
      </c>
      <c r="M84" s="757"/>
    </row>
    <row r="85" spans="1:13" ht="24" customHeight="1">
      <c r="A85" s="1386" t="s">
        <v>90</v>
      </c>
      <c r="B85" s="1388" t="s">
        <v>93</v>
      </c>
      <c r="C85" s="1384" t="s">
        <v>147</v>
      </c>
      <c r="D85" s="779">
        <v>873</v>
      </c>
      <c r="E85" s="808">
        <v>1004</v>
      </c>
      <c r="F85" s="830" t="s">
        <v>810</v>
      </c>
      <c r="G85" s="780">
        <v>300</v>
      </c>
      <c r="H85" s="808">
        <v>10641</v>
      </c>
      <c r="I85" s="808">
        <v>2700</v>
      </c>
      <c r="J85" s="870">
        <v>2261.92</v>
      </c>
      <c r="K85" s="861">
        <f t="shared" si="9"/>
        <v>21.256648811201956</v>
      </c>
      <c r="L85" s="862">
        <f t="shared" si="8"/>
        <v>83.774814814814818</v>
      </c>
      <c r="M85" s="1439"/>
    </row>
    <row r="86" spans="1:13" ht="18" customHeight="1" thickBot="1">
      <c r="A86" s="1387"/>
      <c r="B86" s="1389"/>
      <c r="C86" s="1385"/>
      <c r="D86" s="776">
        <v>873</v>
      </c>
      <c r="E86" s="777">
        <v>1004</v>
      </c>
      <c r="F86" s="831" t="s">
        <v>810</v>
      </c>
      <c r="G86" s="778">
        <v>200</v>
      </c>
      <c r="H86" s="777">
        <v>78</v>
      </c>
      <c r="I86" s="777">
        <v>18.09</v>
      </c>
      <c r="J86" s="869">
        <v>6.21</v>
      </c>
      <c r="K86" s="863">
        <f t="shared" si="9"/>
        <v>7.9615384615384617</v>
      </c>
      <c r="L86" s="864">
        <f t="shared" si="8"/>
        <v>34.328358208955223</v>
      </c>
      <c r="M86" s="1439"/>
    </row>
    <row r="87" spans="1:13" ht="26.25" customHeight="1">
      <c r="A87" s="1380" t="s">
        <v>92</v>
      </c>
      <c r="B87" s="1384" t="s">
        <v>95</v>
      </c>
      <c r="C87" s="1384" t="s">
        <v>147</v>
      </c>
      <c r="D87" s="772">
        <v>873</v>
      </c>
      <c r="E87" s="773">
        <v>1004</v>
      </c>
      <c r="F87" s="832" t="s">
        <v>811</v>
      </c>
      <c r="G87" s="774">
        <v>200</v>
      </c>
      <c r="H87" s="773">
        <v>7423.56</v>
      </c>
      <c r="I87" s="773">
        <v>7360</v>
      </c>
      <c r="J87" s="868">
        <v>1266.8900000000001</v>
      </c>
      <c r="K87" s="861">
        <f t="shared" si="9"/>
        <v>17.065801313655442</v>
      </c>
      <c r="L87" s="862">
        <f t="shared" si="8"/>
        <v>17.213179347826088</v>
      </c>
      <c r="M87" s="767"/>
    </row>
    <row r="88" spans="1:13" ht="22.5" customHeight="1" thickBot="1">
      <c r="A88" s="1381"/>
      <c r="B88" s="1385"/>
      <c r="C88" s="1385"/>
      <c r="D88" s="776">
        <v>873</v>
      </c>
      <c r="E88" s="777">
        <v>1004</v>
      </c>
      <c r="F88" s="831" t="s">
        <v>811</v>
      </c>
      <c r="G88" s="778">
        <v>300</v>
      </c>
      <c r="H88" s="777">
        <v>22693.439999999999</v>
      </c>
      <c r="I88" s="777">
        <v>5675</v>
      </c>
      <c r="J88" s="869">
        <v>5585.49</v>
      </c>
      <c r="K88" s="863">
        <f t="shared" si="9"/>
        <v>24.612795592030121</v>
      </c>
      <c r="L88" s="864">
        <f t="shared" si="8"/>
        <v>98.422731277533032</v>
      </c>
      <c r="M88" s="757"/>
    </row>
    <row r="89" spans="1:13" ht="14.25" customHeight="1">
      <c r="A89" s="1380" t="s">
        <v>94</v>
      </c>
      <c r="B89" s="1384" t="s">
        <v>97</v>
      </c>
      <c r="C89" s="1384" t="s">
        <v>147</v>
      </c>
      <c r="D89" s="772">
        <v>873</v>
      </c>
      <c r="E89" s="773">
        <v>1003</v>
      </c>
      <c r="F89" s="832" t="s">
        <v>804</v>
      </c>
      <c r="G89" s="774">
        <v>200</v>
      </c>
      <c r="H89" s="773">
        <v>2.65</v>
      </c>
      <c r="I89" s="773">
        <v>0.66</v>
      </c>
      <c r="J89" s="868">
        <v>0.17</v>
      </c>
      <c r="K89" s="861">
        <f t="shared" si="9"/>
        <v>6.4150943396226427</v>
      </c>
      <c r="L89" s="862">
        <f t="shared" si="8"/>
        <v>25.757575757575758</v>
      </c>
      <c r="M89" s="757"/>
    </row>
    <row r="90" spans="1:13" ht="24.75" customHeight="1" thickBot="1">
      <c r="A90" s="1381"/>
      <c r="B90" s="1385"/>
      <c r="C90" s="1385"/>
      <c r="D90" s="776">
        <v>873</v>
      </c>
      <c r="E90" s="777">
        <v>1003</v>
      </c>
      <c r="F90" s="831" t="s">
        <v>804</v>
      </c>
      <c r="G90" s="778">
        <v>300</v>
      </c>
      <c r="H90" s="777">
        <v>247.35</v>
      </c>
      <c r="I90" s="777">
        <v>61.84</v>
      </c>
      <c r="J90" s="869">
        <v>22.4</v>
      </c>
      <c r="K90" s="863">
        <f t="shared" si="9"/>
        <v>9.0559935314331916</v>
      </c>
      <c r="L90" s="864">
        <f t="shared" si="8"/>
        <v>36.222509702457948</v>
      </c>
      <c r="M90" s="782"/>
    </row>
    <row r="91" spans="1:13" ht="17.25" customHeight="1">
      <c r="A91" s="1380" t="s">
        <v>96</v>
      </c>
      <c r="B91" s="1384" t="s">
        <v>844</v>
      </c>
      <c r="C91" s="1384" t="s">
        <v>147</v>
      </c>
      <c r="D91" s="773">
        <v>873</v>
      </c>
      <c r="E91" s="773">
        <v>1003</v>
      </c>
      <c r="F91" s="832" t="s">
        <v>806</v>
      </c>
      <c r="G91" s="774">
        <v>200</v>
      </c>
      <c r="H91" s="773">
        <v>0</v>
      </c>
      <c r="I91" s="773">
        <v>0</v>
      </c>
      <c r="J91" s="868">
        <v>0</v>
      </c>
      <c r="K91" s="861">
        <v>0</v>
      </c>
      <c r="L91" s="862">
        <v>0</v>
      </c>
      <c r="M91" s="782"/>
    </row>
    <row r="92" spans="1:13" ht="18" customHeight="1" thickBot="1">
      <c r="A92" s="1381"/>
      <c r="B92" s="1385"/>
      <c r="C92" s="1385"/>
      <c r="D92" s="777">
        <v>873</v>
      </c>
      <c r="E92" s="777">
        <v>1003</v>
      </c>
      <c r="F92" s="831" t="s">
        <v>806</v>
      </c>
      <c r="G92" s="778">
        <v>300</v>
      </c>
      <c r="H92" s="777">
        <v>940</v>
      </c>
      <c r="I92" s="777">
        <v>0</v>
      </c>
      <c r="J92" s="869">
        <v>0</v>
      </c>
      <c r="K92" s="863">
        <f t="shared" si="9"/>
        <v>0</v>
      </c>
      <c r="L92" s="864">
        <v>0</v>
      </c>
      <c r="M92" s="782"/>
    </row>
    <row r="93" spans="1:13" ht="54" customHeight="1" thickBot="1">
      <c r="A93" s="1412" t="s">
        <v>98</v>
      </c>
      <c r="B93" s="1413" t="s">
        <v>99</v>
      </c>
      <c r="C93" s="787" t="s">
        <v>827</v>
      </c>
      <c r="D93" s="788">
        <v>873</v>
      </c>
      <c r="E93" s="788" t="s">
        <v>144</v>
      </c>
      <c r="F93" s="834" t="s">
        <v>144</v>
      </c>
      <c r="G93" s="788" t="s">
        <v>144</v>
      </c>
      <c r="H93" s="928">
        <f>H96</f>
        <v>1375.5</v>
      </c>
      <c r="I93" s="928">
        <f>I96</f>
        <v>383.4</v>
      </c>
      <c r="J93" s="928">
        <f>J96</f>
        <v>382.49</v>
      </c>
      <c r="K93" s="928">
        <f>J93/H93*100</f>
        <v>27.807342784442024</v>
      </c>
      <c r="L93" s="897">
        <f>J93/I93*100</f>
        <v>99.76264997391759</v>
      </c>
      <c r="M93" s="757"/>
    </row>
    <row r="94" spans="1:13" ht="140.25" hidden="1" customHeight="1">
      <c r="A94" s="1400"/>
      <c r="B94" s="1414"/>
      <c r="C94" s="1415" t="s">
        <v>211</v>
      </c>
      <c r="D94" s="1418">
        <v>873</v>
      </c>
      <c r="E94" s="1418" t="s">
        <v>144</v>
      </c>
      <c r="F94" s="1429" t="s">
        <v>144</v>
      </c>
      <c r="G94" s="1418" t="s">
        <v>144</v>
      </c>
      <c r="H94" s="1418">
        <f>H96</f>
        <v>1375.5</v>
      </c>
      <c r="I94" s="1418">
        <f>I96</f>
        <v>383.4</v>
      </c>
      <c r="J94" s="1418">
        <f>J96</f>
        <v>382.49</v>
      </c>
      <c r="K94" s="926">
        <f t="shared" ref="K94:K96" si="10">J94/H94*100</f>
        <v>27.807342784442024</v>
      </c>
      <c r="L94" s="927">
        <f t="shared" ref="L94:L96" si="11">J94/I94*100</f>
        <v>99.76264997391759</v>
      </c>
      <c r="M94" s="1439"/>
    </row>
    <row r="95" spans="1:13">
      <c r="A95" s="1400"/>
      <c r="B95" s="1414"/>
      <c r="C95" s="1416"/>
      <c r="D95" s="1419"/>
      <c r="E95" s="1419"/>
      <c r="F95" s="1430"/>
      <c r="G95" s="1419"/>
      <c r="H95" s="1419"/>
      <c r="I95" s="1419"/>
      <c r="J95" s="1419"/>
      <c r="K95" s="924">
        <f>K96</f>
        <v>27.807342784442024</v>
      </c>
      <c r="L95" s="925">
        <f>L96</f>
        <v>99.76264997391759</v>
      </c>
      <c r="M95" s="1439"/>
    </row>
    <row r="96" spans="1:13" ht="33.75" customHeight="1">
      <c r="A96" s="1403" t="s">
        <v>100</v>
      </c>
      <c r="B96" s="1420" t="s">
        <v>927</v>
      </c>
      <c r="C96" s="1416"/>
      <c r="D96" s="1422">
        <v>873</v>
      </c>
      <c r="E96" s="1422">
        <v>1006</v>
      </c>
      <c r="F96" s="1424" t="s">
        <v>817</v>
      </c>
      <c r="G96" s="1426">
        <v>600</v>
      </c>
      <c r="H96" s="1419">
        <v>1375.5</v>
      </c>
      <c r="I96" s="1419">
        <v>383.4</v>
      </c>
      <c r="J96" s="1419">
        <v>382.49</v>
      </c>
      <c r="K96" s="1431">
        <f t="shared" si="10"/>
        <v>27.807342784442024</v>
      </c>
      <c r="L96" s="1433">
        <f t="shared" si="11"/>
        <v>99.76264997391759</v>
      </c>
      <c r="M96" s="1440"/>
    </row>
    <row r="97" spans="1:13" ht="62.25" customHeight="1" thickBot="1">
      <c r="A97" s="1381"/>
      <c r="B97" s="1421"/>
      <c r="C97" s="1417"/>
      <c r="D97" s="1423"/>
      <c r="E97" s="1423"/>
      <c r="F97" s="1425"/>
      <c r="G97" s="1427"/>
      <c r="H97" s="1428"/>
      <c r="I97" s="1428"/>
      <c r="J97" s="1428"/>
      <c r="K97" s="1432"/>
      <c r="L97" s="1434"/>
      <c r="M97" s="1440"/>
    </row>
    <row r="98" spans="1:13" ht="27.75" customHeight="1" thickBot="1">
      <c r="A98" s="1435" t="s">
        <v>102</v>
      </c>
      <c r="B98" s="1436" t="s">
        <v>103</v>
      </c>
      <c r="C98" s="880" t="s">
        <v>827</v>
      </c>
      <c r="D98" s="922">
        <v>873</v>
      </c>
      <c r="E98" s="922" t="s">
        <v>144</v>
      </c>
      <c r="F98" s="923" t="s">
        <v>144</v>
      </c>
      <c r="G98" s="922" t="s">
        <v>144</v>
      </c>
      <c r="H98" s="932">
        <f>H99</f>
        <v>11514.3</v>
      </c>
      <c r="I98" s="932">
        <f>I99</f>
        <v>2861.25</v>
      </c>
      <c r="J98" s="932">
        <f>J99</f>
        <v>2160.7200000000003</v>
      </c>
      <c r="K98" s="933">
        <f>K99</f>
        <v>18.765535030353565</v>
      </c>
      <c r="L98" s="934">
        <f>L99</f>
        <v>75.516644823066841</v>
      </c>
      <c r="M98" s="757"/>
    </row>
    <row r="99" spans="1:13" ht="109.5" customHeight="1" thickBot="1">
      <c r="A99" s="1435"/>
      <c r="B99" s="1436"/>
      <c r="C99" s="935" t="s">
        <v>211</v>
      </c>
      <c r="D99" s="936">
        <v>873</v>
      </c>
      <c r="E99" s="937" t="s">
        <v>144</v>
      </c>
      <c r="F99" s="938" t="s">
        <v>144</v>
      </c>
      <c r="G99" s="937" t="s">
        <v>144</v>
      </c>
      <c r="H99" s="939">
        <f>H100+H101+H102+H104+H103+H105+H106+H107</f>
        <v>11514.3</v>
      </c>
      <c r="I99" s="939">
        <f>I100+I101+I102+I103+I104+I105+I106+I107</f>
        <v>2861.25</v>
      </c>
      <c r="J99" s="939">
        <f>J100+J101+J102+J103+J104+J105+J106+J107</f>
        <v>2160.7200000000003</v>
      </c>
      <c r="K99" s="940">
        <f>J99/H99*100</f>
        <v>18.765535030353565</v>
      </c>
      <c r="L99" s="940">
        <f>J99/I99*100</f>
        <v>75.516644823066841</v>
      </c>
      <c r="M99" s="782"/>
    </row>
    <row r="100" spans="1:13" ht="42" customHeight="1" thickBot="1">
      <c r="A100" s="804" t="s">
        <v>104</v>
      </c>
      <c r="B100" s="801" t="s">
        <v>105</v>
      </c>
      <c r="C100" s="941" t="s">
        <v>147</v>
      </c>
      <c r="D100" s="803">
        <v>873</v>
      </c>
      <c r="E100" s="802">
        <v>1006</v>
      </c>
      <c r="F100" s="859" t="s">
        <v>813</v>
      </c>
      <c r="G100" s="860">
        <v>100</v>
      </c>
      <c r="H100" s="802">
        <v>7693</v>
      </c>
      <c r="I100" s="802">
        <v>1923.25</v>
      </c>
      <c r="J100" s="802">
        <v>1511.47</v>
      </c>
      <c r="K100" s="929">
        <f t="shared" ref="K100:K107" si="12">J100/H100*100</f>
        <v>19.647341739243469</v>
      </c>
      <c r="L100" s="930">
        <f t="shared" ref="L100:L107" si="13">J100/I100*100</f>
        <v>78.589366956973876</v>
      </c>
      <c r="M100" s="757"/>
    </row>
    <row r="101" spans="1:13" ht="62.25" customHeight="1" thickBot="1">
      <c r="A101" s="770" t="s">
        <v>106</v>
      </c>
      <c r="B101" s="771" t="s">
        <v>107</v>
      </c>
      <c r="C101" s="856" t="s">
        <v>147</v>
      </c>
      <c r="D101" s="939">
        <v>873</v>
      </c>
      <c r="E101" s="937">
        <v>1006</v>
      </c>
      <c r="F101" s="946" t="s">
        <v>814</v>
      </c>
      <c r="G101" s="947">
        <v>100</v>
      </c>
      <c r="H101" s="937">
        <v>345</v>
      </c>
      <c r="I101" s="937">
        <v>86</v>
      </c>
      <c r="J101" s="937">
        <v>53.01</v>
      </c>
      <c r="K101" s="948">
        <f t="shared" si="12"/>
        <v>15.365217391304348</v>
      </c>
      <c r="L101" s="949">
        <f t="shared" si="13"/>
        <v>61.639534883720927</v>
      </c>
      <c r="M101" s="757"/>
    </row>
    <row r="102" spans="1:13" ht="22.5" customHeight="1">
      <c r="A102" s="1386" t="s">
        <v>108</v>
      </c>
      <c r="B102" s="1437" t="s">
        <v>109</v>
      </c>
      <c r="C102" s="1437" t="s">
        <v>147</v>
      </c>
      <c r="D102" s="809">
        <v>873</v>
      </c>
      <c r="E102" s="810">
        <v>1006</v>
      </c>
      <c r="F102" s="811" t="s">
        <v>815</v>
      </c>
      <c r="G102" s="812">
        <v>100</v>
      </c>
      <c r="H102" s="810">
        <v>751.9</v>
      </c>
      <c r="I102" s="810">
        <v>188</v>
      </c>
      <c r="J102" s="810">
        <v>121.88</v>
      </c>
      <c r="K102" s="942">
        <f t="shared" si="12"/>
        <v>16.209602340736801</v>
      </c>
      <c r="L102" s="943">
        <f t="shared" si="13"/>
        <v>64.829787234042541</v>
      </c>
      <c r="M102" s="757"/>
    </row>
    <row r="103" spans="1:13" ht="27" customHeight="1" thickBot="1">
      <c r="A103" s="1387"/>
      <c r="B103" s="1438"/>
      <c r="C103" s="1438"/>
      <c r="D103" s="815">
        <v>873</v>
      </c>
      <c r="E103" s="813">
        <v>1006</v>
      </c>
      <c r="F103" s="816" t="s">
        <v>815</v>
      </c>
      <c r="G103" s="817">
        <v>200</v>
      </c>
      <c r="H103" s="813">
        <v>32.1</v>
      </c>
      <c r="I103" s="813">
        <v>32.1</v>
      </c>
      <c r="J103" s="813">
        <v>32.1</v>
      </c>
      <c r="K103" s="944">
        <f t="shared" si="12"/>
        <v>100</v>
      </c>
      <c r="L103" s="945">
        <f t="shared" si="13"/>
        <v>100</v>
      </c>
      <c r="M103" s="757"/>
    </row>
    <row r="104" spans="1:13" ht="24.75" customHeight="1">
      <c r="A104" s="1380" t="s">
        <v>110</v>
      </c>
      <c r="B104" s="1396" t="s">
        <v>111</v>
      </c>
      <c r="C104" s="1396" t="s">
        <v>147</v>
      </c>
      <c r="D104" s="809">
        <v>873</v>
      </c>
      <c r="E104" s="810">
        <v>1006</v>
      </c>
      <c r="F104" s="811" t="s">
        <v>812</v>
      </c>
      <c r="G104" s="812">
        <v>100</v>
      </c>
      <c r="H104" s="818">
        <v>2467</v>
      </c>
      <c r="I104" s="818">
        <v>617</v>
      </c>
      <c r="J104" s="818">
        <v>434.34</v>
      </c>
      <c r="K104" s="942">
        <f t="shared" si="12"/>
        <v>17.605999189298743</v>
      </c>
      <c r="L104" s="943">
        <f t="shared" si="13"/>
        <v>70.395461912479746</v>
      </c>
      <c r="M104" s="757"/>
    </row>
    <row r="105" spans="1:13" ht="21" customHeight="1">
      <c r="A105" s="1398"/>
      <c r="B105" s="1405"/>
      <c r="C105" s="1405"/>
      <c r="D105" s="819">
        <v>873</v>
      </c>
      <c r="E105" s="820">
        <v>1006</v>
      </c>
      <c r="F105" s="821" t="s">
        <v>812</v>
      </c>
      <c r="G105" s="822">
        <v>200</v>
      </c>
      <c r="H105" s="820">
        <v>150</v>
      </c>
      <c r="I105" s="820">
        <v>5.6</v>
      </c>
      <c r="J105" s="820">
        <v>5.6</v>
      </c>
      <c r="K105" s="931">
        <f t="shared" si="12"/>
        <v>3.7333333333333329</v>
      </c>
      <c r="L105" s="950">
        <f t="shared" si="13"/>
        <v>100</v>
      </c>
      <c r="M105" s="757"/>
    </row>
    <row r="106" spans="1:13" ht="23.25" customHeight="1" thickBot="1">
      <c r="A106" s="1381"/>
      <c r="B106" s="1397"/>
      <c r="C106" s="1397"/>
      <c r="D106" s="815">
        <v>873</v>
      </c>
      <c r="E106" s="813">
        <v>1006</v>
      </c>
      <c r="F106" s="816" t="s">
        <v>812</v>
      </c>
      <c r="G106" s="817">
        <v>800</v>
      </c>
      <c r="H106" s="813">
        <v>66</v>
      </c>
      <c r="I106" s="813">
        <v>0</v>
      </c>
      <c r="J106" s="813">
        <v>0</v>
      </c>
      <c r="K106" s="944">
        <f t="shared" si="12"/>
        <v>0</v>
      </c>
      <c r="L106" s="945">
        <v>0</v>
      </c>
      <c r="M106" s="757"/>
    </row>
    <row r="107" spans="1:13" ht="26.25" customHeight="1" thickBot="1">
      <c r="A107" s="804" t="s">
        <v>845</v>
      </c>
      <c r="B107" s="801" t="s">
        <v>846</v>
      </c>
      <c r="C107" s="941" t="s">
        <v>147</v>
      </c>
      <c r="D107" s="803">
        <v>873</v>
      </c>
      <c r="E107" s="805">
        <v>1006</v>
      </c>
      <c r="F107" s="806" t="s">
        <v>816</v>
      </c>
      <c r="G107" s="807">
        <v>200</v>
      </c>
      <c r="H107" s="805">
        <v>9.3000000000000007</v>
      </c>
      <c r="I107" s="805">
        <v>9.3000000000000007</v>
      </c>
      <c r="J107" s="805">
        <v>2.3199999999999998</v>
      </c>
      <c r="K107" s="929">
        <f t="shared" si="12"/>
        <v>24.946236559139781</v>
      </c>
      <c r="L107" s="930">
        <f t="shared" si="13"/>
        <v>24.946236559139781</v>
      </c>
      <c r="M107" s="757"/>
    </row>
    <row r="108" spans="1:13">
      <c r="A108" s="823"/>
      <c r="C108" s="839"/>
    </row>
    <row r="109" spans="1:13">
      <c r="A109" s="823"/>
    </row>
    <row r="110" spans="1:13" ht="18.75">
      <c r="A110" s="823"/>
      <c r="B110" s="1331" t="s">
        <v>367</v>
      </c>
      <c r="C110" s="1331"/>
      <c r="D110" s="122"/>
      <c r="E110" s="122"/>
      <c r="F110" s="122"/>
      <c r="G110" s="968" t="s">
        <v>368</v>
      </c>
      <c r="H110" s="968"/>
    </row>
    <row r="111" spans="1:13" ht="18.75">
      <c r="A111" s="823"/>
      <c r="B111" s="122"/>
      <c r="C111" s="122"/>
      <c r="D111" s="122"/>
      <c r="E111" s="122"/>
      <c r="F111" s="122"/>
      <c r="G111" s="968"/>
      <c r="H111" s="968"/>
    </row>
    <row r="112" spans="1:13" ht="18.75">
      <c r="A112" s="823"/>
      <c r="B112" s="1332" t="s">
        <v>369</v>
      </c>
      <c r="C112" s="1332"/>
      <c r="D112" s="122"/>
      <c r="E112" s="122"/>
      <c r="F112" s="122"/>
      <c r="G112" s="968" t="s">
        <v>370</v>
      </c>
      <c r="H112" s="968"/>
    </row>
    <row r="113" spans="1:8" ht="15">
      <c r="A113" s="823"/>
      <c r="B113"/>
      <c r="C113"/>
      <c r="D113"/>
      <c r="E113"/>
      <c r="F113"/>
      <c r="G113"/>
      <c r="H113"/>
    </row>
  </sheetData>
  <mergeCells count="167">
    <mergeCell ref="B110:C110"/>
    <mergeCell ref="B112:C112"/>
    <mergeCell ref="M4:M6"/>
    <mergeCell ref="A8:A11"/>
    <mergeCell ref="B8:B11"/>
    <mergeCell ref="A12:A13"/>
    <mergeCell ref="B12:B13"/>
    <mergeCell ref="A14:A15"/>
    <mergeCell ref="B14:B15"/>
    <mergeCell ref="C14:C15"/>
    <mergeCell ref="M20:M21"/>
    <mergeCell ref="A22:A23"/>
    <mergeCell ref="B22:B23"/>
    <mergeCell ref="C22:C23"/>
    <mergeCell ref="A16:A17"/>
    <mergeCell ref="B16:B17"/>
    <mergeCell ref="C16:C17"/>
    <mergeCell ref="M16:M17"/>
    <mergeCell ref="A18:A19"/>
    <mergeCell ref="B18:B19"/>
    <mergeCell ref="C18:C19"/>
    <mergeCell ref="A24:A25"/>
    <mergeCell ref="B24:B25"/>
    <mergeCell ref="C24:C25"/>
    <mergeCell ref="A1:L1"/>
    <mergeCell ref="A3:A6"/>
    <mergeCell ref="B3:B6"/>
    <mergeCell ref="C3:C6"/>
    <mergeCell ref="D3:G3"/>
    <mergeCell ref="H3:L3"/>
    <mergeCell ref="D4:D6"/>
    <mergeCell ref="E4:E6"/>
    <mergeCell ref="F4:F6"/>
    <mergeCell ref="G4:G6"/>
    <mergeCell ref="A26:A27"/>
    <mergeCell ref="B26:B27"/>
    <mergeCell ref="C26:C27"/>
    <mergeCell ref="A20:A21"/>
    <mergeCell ref="B20:B21"/>
    <mergeCell ref="C20:C21"/>
    <mergeCell ref="M32:M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62:A63"/>
    <mergeCell ref="B62:B63"/>
    <mergeCell ref="A64:A67"/>
    <mergeCell ref="B64:B67"/>
    <mergeCell ref="C64:C67"/>
    <mergeCell ref="A69:A70"/>
    <mergeCell ref="B69:B70"/>
    <mergeCell ref="A56:A57"/>
    <mergeCell ref="B56:B57"/>
    <mergeCell ref="C56:C57"/>
    <mergeCell ref="B58:B59"/>
    <mergeCell ref="C58:C59"/>
    <mergeCell ref="A60:A61"/>
    <mergeCell ref="B60:B61"/>
    <mergeCell ref="C60:C61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M85:M86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102:A103"/>
    <mergeCell ref="B102:B103"/>
    <mergeCell ref="G96:G97"/>
    <mergeCell ref="H96:H97"/>
    <mergeCell ref="I96:I97"/>
    <mergeCell ref="J96:J97"/>
    <mergeCell ref="K96:K97"/>
    <mergeCell ref="M94:M95"/>
    <mergeCell ref="A96:A97"/>
    <mergeCell ref="B96:B97"/>
    <mergeCell ref="D96:D97"/>
    <mergeCell ref="E96:E97"/>
    <mergeCell ref="F96:F97"/>
    <mergeCell ref="D94:D95"/>
    <mergeCell ref="E94:E95"/>
    <mergeCell ref="F94:F95"/>
    <mergeCell ref="G94:G95"/>
    <mergeCell ref="H94:H95"/>
    <mergeCell ref="A93:A95"/>
    <mergeCell ref="B93:B95"/>
    <mergeCell ref="C94:C97"/>
    <mergeCell ref="M96:M97"/>
    <mergeCell ref="C104:C106"/>
    <mergeCell ref="A104:A106"/>
    <mergeCell ref="B104:B106"/>
    <mergeCell ref="I4:I6"/>
    <mergeCell ref="J4:J6"/>
    <mergeCell ref="K4:K6"/>
    <mergeCell ref="L4:L6"/>
    <mergeCell ref="C102:C103"/>
    <mergeCell ref="L96:L97"/>
    <mergeCell ref="I94:I95"/>
    <mergeCell ref="J94:J95"/>
    <mergeCell ref="A91:A92"/>
    <mergeCell ref="B91:B92"/>
    <mergeCell ref="C91:C92"/>
    <mergeCell ref="A79:A80"/>
    <mergeCell ref="B79:B80"/>
    <mergeCell ref="C79:C80"/>
    <mergeCell ref="A81:A82"/>
    <mergeCell ref="B81:B82"/>
    <mergeCell ref="C81:C82"/>
    <mergeCell ref="A75:A76"/>
    <mergeCell ref="B75:B76"/>
    <mergeCell ref="A98:A99"/>
    <mergeCell ref="B98:B9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K12: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5"/>
  <sheetViews>
    <sheetView showGridLines="0" workbookViewId="0">
      <selection activeCell="I39" sqref="I39"/>
    </sheetView>
  </sheetViews>
  <sheetFormatPr defaultRowHeight="12.75" customHeight="1"/>
  <cols>
    <col min="1" max="4" width="8.28515625" style="228" customWidth="1"/>
    <col min="5" max="6" width="15.42578125" style="228" customWidth="1"/>
    <col min="7" max="7" width="13.140625" style="228" customWidth="1"/>
    <col min="8" max="10" width="9.140625" style="228" customWidth="1"/>
    <col min="11" max="256" width="9.140625" style="228"/>
    <col min="257" max="260" width="8.28515625" style="228" customWidth="1"/>
    <col min="261" max="262" width="15.42578125" style="228" customWidth="1"/>
    <col min="263" max="263" width="13.140625" style="228" customWidth="1"/>
    <col min="264" max="266" width="9.140625" style="228" customWidth="1"/>
    <col min="267" max="512" width="9.140625" style="228"/>
    <col min="513" max="516" width="8.28515625" style="228" customWidth="1"/>
    <col min="517" max="518" width="15.42578125" style="228" customWidth="1"/>
    <col min="519" max="519" width="13.140625" style="228" customWidth="1"/>
    <col min="520" max="522" width="9.140625" style="228" customWidth="1"/>
    <col min="523" max="768" width="9.140625" style="228"/>
    <col min="769" max="772" width="8.28515625" style="228" customWidth="1"/>
    <col min="773" max="774" width="15.42578125" style="228" customWidth="1"/>
    <col min="775" max="775" width="13.140625" style="228" customWidth="1"/>
    <col min="776" max="778" width="9.140625" style="228" customWidth="1"/>
    <col min="779" max="1024" width="9.140625" style="228"/>
    <col min="1025" max="1028" width="8.28515625" style="228" customWidth="1"/>
    <col min="1029" max="1030" width="15.42578125" style="228" customWidth="1"/>
    <col min="1031" max="1031" width="13.140625" style="228" customWidth="1"/>
    <col min="1032" max="1034" width="9.140625" style="228" customWidth="1"/>
    <col min="1035" max="1280" width="9.140625" style="228"/>
    <col min="1281" max="1284" width="8.28515625" style="228" customWidth="1"/>
    <col min="1285" max="1286" width="15.42578125" style="228" customWidth="1"/>
    <col min="1287" max="1287" width="13.140625" style="228" customWidth="1"/>
    <col min="1288" max="1290" width="9.140625" style="228" customWidth="1"/>
    <col min="1291" max="1536" width="9.140625" style="228"/>
    <col min="1537" max="1540" width="8.28515625" style="228" customWidth="1"/>
    <col min="1541" max="1542" width="15.42578125" style="228" customWidth="1"/>
    <col min="1543" max="1543" width="13.140625" style="228" customWidth="1"/>
    <col min="1544" max="1546" width="9.140625" style="228" customWidth="1"/>
    <col min="1547" max="1792" width="9.140625" style="228"/>
    <col min="1793" max="1796" width="8.28515625" style="228" customWidth="1"/>
    <col min="1797" max="1798" width="15.42578125" style="228" customWidth="1"/>
    <col min="1799" max="1799" width="13.140625" style="228" customWidth="1"/>
    <col min="1800" max="1802" width="9.140625" style="228" customWidth="1"/>
    <col min="1803" max="2048" width="9.140625" style="228"/>
    <col min="2049" max="2052" width="8.28515625" style="228" customWidth="1"/>
    <col min="2053" max="2054" width="15.42578125" style="228" customWidth="1"/>
    <col min="2055" max="2055" width="13.140625" style="228" customWidth="1"/>
    <col min="2056" max="2058" width="9.140625" style="228" customWidth="1"/>
    <col min="2059" max="2304" width="9.140625" style="228"/>
    <col min="2305" max="2308" width="8.28515625" style="228" customWidth="1"/>
    <col min="2309" max="2310" width="15.42578125" style="228" customWidth="1"/>
    <col min="2311" max="2311" width="13.140625" style="228" customWidth="1"/>
    <col min="2312" max="2314" width="9.140625" style="228" customWidth="1"/>
    <col min="2315" max="2560" width="9.140625" style="228"/>
    <col min="2561" max="2564" width="8.28515625" style="228" customWidth="1"/>
    <col min="2565" max="2566" width="15.42578125" style="228" customWidth="1"/>
    <col min="2567" max="2567" width="13.140625" style="228" customWidth="1"/>
    <col min="2568" max="2570" width="9.140625" style="228" customWidth="1"/>
    <col min="2571" max="2816" width="9.140625" style="228"/>
    <col min="2817" max="2820" width="8.28515625" style="228" customWidth="1"/>
    <col min="2821" max="2822" width="15.42578125" style="228" customWidth="1"/>
    <col min="2823" max="2823" width="13.140625" style="228" customWidth="1"/>
    <col min="2824" max="2826" width="9.140625" style="228" customWidth="1"/>
    <col min="2827" max="3072" width="9.140625" style="228"/>
    <col min="3073" max="3076" width="8.28515625" style="228" customWidth="1"/>
    <col min="3077" max="3078" width="15.42578125" style="228" customWidth="1"/>
    <col min="3079" max="3079" width="13.140625" style="228" customWidth="1"/>
    <col min="3080" max="3082" width="9.140625" style="228" customWidth="1"/>
    <col min="3083" max="3328" width="9.140625" style="228"/>
    <col min="3329" max="3332" width="8.28515625" style="228" customWidth="1"/>
    <col min="3333" max="3334" width="15.42578125" style="228" customWidth="1"/>
    <col min="3335" max="3335" width="13.140625" style="228" customWidth="1"/>
    <col min="3336" max="3338" width="9.140625" style="228" customWidth="1"/>
    <col min="3339" max="3584" width="9.140625" style="228"/>
    <col min="3585" max="3588" width="8.28515625" style="228" customWidth="1"/>
    <col min="3589" max="3590" width="15.42578125" style="228" customWidth="1"/>
    <col min="3591" max="3591" width="13.140625" style="228" customWidth="1"/>
    <col min="3592" max="3594" width="9.140625" style="228" customWidth="1"/>
    <col min="3595" max="3840" width="9.140625" style="228"/>
    <col min="3841" max="3844" width="8.28515625" style="228" customWidth="1"/>
    <col min="3845" max="3846" width="15.42578125" style="228" customWidth="1"/>
    <col min="3847" max="3847" width="13.140625" style="228" customWidth="1"/>
    <col min="3848" max="3850" width="9.140625" style="228" customWidth="1"/>
    <col min="3851" max="4096" width="9.140625" style="228"/>
    <col min="4097" max="4100" width="8.28515625" style="228" customWidth="1"/>
    <col min="4101" max="4102" width="15.42578125" style="228" customWidth="1"/>
    <col min="4103" max="4103" width="13.140625" style="228" customWidth="1"/>
    <col min="4104" max="4106" width="9.140625" style="228" customWidth="1"/>
    <col min="4107" max="4352" width="9.140625" style="228"/>
    <col min="4353" max="4356" width="8.28515625" style="228" customWidth="1"/>
    <col min="4357" max="4358" width="15.42578125" style="228" customWidth="1"/>
    <col min="4359" max="4359" width="13.140625" style="228" customWidth="1"/>
    <col min="4360" max="4362" width="9.140625" style="228" customWidth="1"/>
    <col min="4363" max="4608" width="9.140625" style="228"/>
    <col min="4609" max="4612" width="8.28515625" style="228" customWidth="1"/>
    <col min="4613" max="4614" width="15.42578125" style="228" customWidth="1"/>
    <col min="4615" max="4615" width="13.140625" style="228" customWidth="1"/>
    <col min="4616" max="4618" width="9.140625" style="228" customWidth="1"/>
    <col min="4619" max="4864" width="9.140625" style="228"/>
    <col min="4865" max="4868" width="8.28515625" style="228" customWidth="1"/>
    <col min="4869" max="4870" width="15.42578125" style="228" customWidth="1"/>
    <col min="4871" max="4871" width="13.140625" style="228" customWidth="1"/>
    <col min="4872" max="4874" width="9.140625" style="228" customWidth="1"/>
    <col min="4875" max="5120" width="9.140625" style="228"/>
    <col min="5121" max="5124" width="8.28515625" style="228" customWidth="1"/>
    <col min="5125" max="5126" width="15.42578125" style="228" customWidth="1"/>
    <col min="5127" max="5127" width="13.140625" style="228" customWidth="1"/>
    <col min="5128" max="5130" width="9.140625" style="228" customWidth="1"/>
    <col min="5131" max="5376" width="9.140625" style="228"/>
    <col min="5377" max="5380" width="8.28515625" style="228" customWidth="1"/>
    <col min="5381" max="5382" width="15.42578125" style="228" customWidth="1"/>
    <col min="5383" max="5383" width="13.140625" style="228" customWidth="1"/>
    <col min="5384" max="5386" width="9.140625" style="228" customWidth="1"/>
    <col min="5387" max="5632" width="9.140625" style="228"/>
    <col min="5633" max="5636" width="8.28515625" style="228" customWidth="1"/>
    <col min="5637" max="5638" width="15.42578125" style="228" customWidth="1"/>
    <col min="5639" max="5639" width="13.140625" style="228" customWidth="1"/>
    <col min="5640" max="5642" width="9.140625" style="228" customWidth="1"/>
    <col min="5643" max="5888" width="9.140625" style="228"/>
    <col min="5889" max="5892" width="8.28515625" style="228" customWidth="1"/>
    <col min="5893" max="5894" width="15.42578125" style="228" customWidth="1"/>
    <col min="5895" max="5895" width="13.140625" style="228" customWidth="1"/>
    <col min="5896" max="5898" width="9.140625" style="228" customWidth="1"/>
    <col min="5899" max="6144" width="9.140625" style="228"/>
    <col min="6145" max="6148" width="8.28515625" style="228" customWidth="1"/>
    <col min="6149" max="6150" width="15.42578125" style="228" customWidth="1"/>
    <col min="6151" max="6151" width="13.140625" style="228" customWidth="1"/>
    <col min="6152" max="6154" width="9.140625" style="228" customWidth="1"/>
    <col min="6155" max="6400" width="9.140625" style="228"/>
    <col min="6401" max="6404" width="8.28515625" style="228" customWidth="1"/>
    <col min="6405" max="6406" width="15.42578125" style="228" customWidth="1"/>
    <col min="6407" max="6407" width="13.140625" style="228" customWidth="1"/>
    <col min="6408" max="6410" width="9.140625" style="228" customWidth="1"/>
    <col min="6411" max="6656" width="9.140625" style="228"/>
    <col min="6657" max="6660" width="8.28515625" style="228" customWidth="1"/>
    <col min="6661" max="6662" width="15.42578125" style="228" customWidth="1"/>
    <col min="6663" max="6663" width="13.140625" style="228" customWidth="1"/>
    <col min="6664" max="6666" width="9.140625" style="228" customWidth="1"/>
    <col min="6667" max="6912" width="9.140625" style="228"/>
    <col min="6913" max="6916" width="8.28515625" style="228" customWidth="1"/>
    <col min="6917" max="6918" width="15.42578125" style="228" customWidth="1"/>
    <col min="6919" max="6919" width="13.140625" style="228" customWidth="1"/>
    <col min="6920" max="6922" width="9.140625" style="228" customWidth="1"/>
    <col min="6923" max="7168" width="9.140625" style="228"/>
    <col min="7169" max="7172" width="8.28515625" style="228" customWidth="1"/>
    <col min="7173" max="7174" width="15.42578125" style="228" customWidth="1"/>
    <col min="7175" max="7175" width="13.140625" style="228" customWidth="1"/>
    <col min="7176" max="7178" width="9.140625" style="228" customWidth="1"/>
    <col min="7179" max="7424" width="9.140625" style="228"/>
    <col min="7425" max="7428" width="8.28515625" style="228" customWidth="1"/>
    <col min="7429" max="7430" width="15.42578125" style="228" customWidth="1"/>
    <col min="7431" max="7431" width="13.140625" style="228" customWidth="1"/>
    <col min="7432" max="7434" width="9.140625" style="228" customWidth="1"/>
    <col min="7435" max="7680" width="9.140625" style="228"/>
    <col min="7681" max="7684" width="8.28515625" style="228" customWidth="1"/>
    <col min="7685" max="7686" width="15.42578125" style="228" customWidth="1"/>
    <col min="7687" max="7687" width="13.140625" style="228" customWidth="1"/>
    <col min="7688" max="7690" width="9.140625" style="228" customWidth="1"/>
    <col min="7691" max="7936" width="9.140625" style="228"/>
    <col min="7937" max="7940" width="8.28515625" style="228" customWidth="1"/>
    <col min="7941" max="7942" width="15.42578125" style="228" customWidth="1"/>
    <col min="7943" max="7943" width="13.140625" style="228" customWidth="1"/>
    <col min="7944" max="7946" width="9.140625" style="228" customWidth="1"/>
    <col min="7947" max="8192" width="9.140625" style="228"/>
    <col min="8193" max="8196" width="8.28515625" style="228" customWidth="1"/>
    <col min="8197" max="8198" width="15.42578125" style="228" customWidth="1"/>
    <col min="8199" max="8199" width="13.140625" style="228" customWidth="1"/>
    <col min="8200" max="8202" width="9.140625" style="228" customWidth="1"/>
    <col min="8203" max="8448" width="9.140625" style="228"/>
    <col min="8449" max="8452" width="8.28515625" style="228" customWidth="1"/>
    <col min="8453" max="8454" width="15.42578125" style="228" customWidth="1"/>
    <col min="8455" max="8455" width="13.140625" style="228" customWidth="1"/>
    <col min="8456" max="8458" width="9.140625" style="228" customWidth="1"/>
    <col min="8459" max="8704" width="9.140625" style="228"/>
    <col min="8705" max="8708" width="8.28515625" style="228" customWidth="1"/>
    <col min="8709" max="8710" width="15.42578125" style="228" customWidth="1"/>
    <col min="8711" max="8711" width="13.140625" style="228" customWidth="1"/>
    <col min="8712" max="8714" width="9.140625" style="228" customWidth="1"/>
    <col min="8715" max="8960" width="9.140625" style="228"/>
    <col min="8961" max="8964" width="8.28515625" style="228" customWidth="1"/>
    <col min="8965" max="8966" width="15.42578125" style="228" customWidth="1"/>
    <col min="8967" max="8967" width="13.140625" style="228" customWidth="1"/>
    <col min="8968" max="8970" width="9.140625" style="228" customWidth="1"/>
    <col min="8971" max="9216" width="9.140625" style="228"/>
    <col min="9217" max="9220" width="8.28515625" style="228" customWidth="1"/>
    <col min="9221" max="9222" width="15.42578125" style="228" customWidth="1"/>
    <col min="9223" max="9223" width="13.140625" style="228" customWidth="1"/>
    <col min="9224" max="9226" width="9.140625" style="228" customWidth="1"/>
    <col min="9227" max="9472" width="9.140625" style="228"/>
    <col min="9473" max="9476" width="8.28515625" style="228" customWidth="1"/>
    <col min="9477" max="9478" width="15.42578125" style="228" customWidth="1"/>
    <col min="9479" max="9479" width="13.140625" style="228" customWidth="1"/>
    <col min="9480" max="9482" width="9.140625" style="228" customWidth="1"/>
    <col min="9483" max="9728" width="9.140625" style="228"/>
    <col min="9729" max="9732" width="8.28515625" style="228" customWidth="1"/>
    <col min="9733" max="9734" width="15.42578125" style="228" customWidth="1"/>
    <col min="9735" max="9735" width="13.140625" style="228" customWidth="1"/>
    <col min="9736" max="9738" width="9.140625" style="228" customWidth="1"/>
    <col min="9739" max="9984" width="9.140625" style="228"/>
    <col min="9985" max="9988" width="8.28515625" style="228" customWidth="1"/>
    <col min="9989" max="9990" width="15.42578125" style="228" customWidth="1"/>
    <col min="9991" max="9991" width="13.140625" style="228" customWidth="1"/>
    <col min="9992" max="9994" width="9.140625" style="228" customWidth="1"/>
    <col min="9995" max="10240" width="9.140625" style="228"/>
    <col min="10241" max="10244" width="8.28515625" style="228" customWidth="1"/>
    <col min="10245" max="10246" width="15.42578125" style="228" customWidth="1"/>
    <col min="10247" max="10247" width="13.140625" style="228" customWidth="1"/>
    <col min="10248" max="10250" width="9.140625" style="228" customWidth="1"/>
    <col min="10251" max="10496" width="9.140625" style="228"/>
    <col min="10497" max="10500" width="8.28515625" style="228" customWidth="1"/>
    <col min="10501" max="10502" width="15.42578125" style="228" customWidth="1"/>
    <col min="10503" max="10503" width="13.140625" style="228" customWidth="1"/>
    <col min="10504" max="10506" width="9.140625" style="228" customWidth="1"/>
    <col min="10507" max="10752" width="9.140625" style="228"/>
    <col min="10753" max="10756" width="8.28515625" style="228" customWidth="1"/>
    <col min="10757" max="10758" width="15.42578125" style="228" customWidth="1"/>
    <col min="10759" max="10759" width="13.140625" style="228" customWidth="1"/>
    <col min="10760" max="10762" width="9.140625" style="228" customWidth="1"/>
    <col min="10763" max="11008" width="9.140625" style="228"/>
    <col min="11009" max="11012" width="8.28515625" style="228" customWidth="1"/>
    <col min="11013" max="11014" width="15.42578125" style="228" customWidth="1"/>
    <col min="11015" max="11015" width="13.140625" style="228" customWidth="1"/>
    <col min="11016" max="11018" width="9.140625" style="228" customWidth="1"/>
    <col min="11019" max="11264" width="9.140625" style="228"/>
    <col min="11265" max="11268" width="8.28515625" style="228" customWidth="1"/>
    <col min="11269" max="11270" width="15.42578125" style="228" customWidth="1"/>
    <col min="11271" max="11271" width="13.140625" style="228" customWidth="1"/>
    <col min="11272" max="11274" width="9.140625" style="228" customWidth="1"/>
    <col min="11275" max="11520" width="9.140625" style="228"/>
    <col min="11521" max="11524" width="8.28515625" style="228" customWidth="1"/>
    <col min="11525" max="11526" width="15.42578125" style="228" customWidth="1"/>
    <col min="11527" max="11527" width="13.140625" style="228" customWidth="1"/>
    <col min="11528" max="11530" width="9.140625" style="228" customWidth="1"/>
    <col min="11531" max="11776" width="9.140625" style="228"/>
    <col min="11777" max="11780" width="8.28515625" style="228" customWidth="1"/>
    <col min="11781" max="11782" width="15.42578125" style="228" customWidth="1"/>
    <col min="11783" max="11783" width="13.140625" style="228" customWidth="1"/>
    <col min="11784" max="11786" width="9.140625" style="228" customWidth="1"/>
    <col min="11787" max="12032" width="9.140625" style="228"/>
    <col min="12033" max="12036" width="8.28515625" style="228" customWidth="1"/>
    <col min="12037" max="12038" width="15.42578125" style="228" customWidth="1"/>
    <col min="12039" max="12039" width="13.140625" style="228" customWidth="1"/>
    <col min="12040" max="12042" width="9.140625" style="228" customWidth="1"/>
    <col min="12043" max="12288" width="9.140625" style="228"/>
    <col min="12289" max="12292" width="8.28515625" style="228" customWidth="1"/>
    <col min="12293" max="12294" width="15.42578125" style="228" customWidth="1"/>
    <col min="12295" max="12295" width="13.140625" style="228" customWidth="1"/>
    <col min="12296" max="12298" width="9.140625" style="228" customWidth="1"/>
    <col min="12299" max="12544" width="9.140625" style="228"/>
    <col min="12545" max="12548" width="8.28515625" style="228" customWidth="1"/>
    <col min="12549" max="12550" width="15.42578125" style="228" customWidth="1"/>
    <col min="12551" max="12551" width="13.140625" style="228" customWidth="1"/>
    <col min="12552" max="12554" width="9.140625" style="228" customWidth="1"/>
    <col min="12555" max="12800" width="9.140625" style="228"/>
    <col min="12801" max="12804" width="8.28515625" style="228" customWidth="1"/>
    <col min="12805" max="12806" width="15.42578125" style="228" customWidth="1"/>
    <col min="12807" max="12807" width="13.140625" style="228" customWidth="1"/>
    <col min="12808" max="12810" width="9.140625" style="228" customWidth="1"/>
    <col min="12811" max="13056" width="9.140625" style="228"/>
    <col min="13057" max="13060" width="8.28515625" style="228" customWidth="1"/>
    <col min="13061" max="13062" width="15.42578125" style="228" customWidth="1"/>
    <col min="13063" max="13063" width="13.140625" style="228" customWidth="1"/>
    <col min="13064" max="13066" width="9.140625" style="228" customWidth="1"/>
    <col min="13067" max="13312" width="9.140625" style="228"/>
    <col min="13313" max="13316" width="8.28515625" style="228" customWidth="1"/>
    <col min="13317" max="13318" width="15.42578125" style="228" customWidth="1"/>
    <col min="13319" max="13319" width="13.140625" style="228" customWidth="1"/>
    <col min="13320" max="13322" width="9.140625" style="228" customWidth="1"/>
    <col min="13323" max="13568" width="9.140625" style="228"/>
    <col min="13569" max="13572" width="8.28515625" style="228" customWidth="1"/>
    <col min="13573" max="13574" width="15.42578125" style="228" customWidth="1"/>
    <col min="13575" max="13575" width="13.140625" style="228" customWidth="1"/>
    <col min="13576" max="13578" width="9.140625" style="228" customWidth="1"/>
    <col min="13579" max="13824" width="9.140625" style="228"/>
    <col min="13825" max="13828" width="8.28515625" style="228" customWidth="1"/>
    <col min="13829" max="13830" width="15.42578125" style="228" customWidth="1"/>
    <col min="13831" max="13831" width="13.140625" style="228" customWidth="1"/>
    <col min="13832" max="13834" width="9.140625" style="228" customWidth="1"/>
    <col min="13835" max="14080" width="9.140625" style="228"/>
    <col min="14081" max="14084" width="8.28515625" style="228" customWidth="1"/>
    <col min="14085" max="14086" width="15.42578125" style="228" customWidth="1"/>
    <col min="14087" max="14087" width="13.140625" style="228" customWidth="1"/>
    <col min="14088" max="14090" width="9.140625" style="228" customWidth="1"/>
    <col min="14091" max="14336" width="9.140625" style="228"/>
    <col min="14337" max="14340" width="8.28515625" style="228" customWidth="1"/>
    <col min="14341" max="14342" width="15.42578125" style="228" customWidth="1"/>
    <col min="14343" max="14343" width="13.140625" style="228" customWidth="1"/>
    <col min="14344" max="14346" width="9.140625" style="228" customWidth="1"/>
    <col min="14347" max="14592" width="9.140625" style="228"/>
    <col min="14593" max="14596" width="8.28515625" style="228" customWidth="1"/>
    <col min="14597" max="14598" width="15.42578125" style="228" customWidth="1"/>
    <col min="14599" max="14599" width="13.140625" style="228" customWidth="1"/>
    <col min="14600" max="14602" width="9.140625" style="228" customWidth="1"/>
    <col min="14603" max="14848" width="9.140625" style="228"/>
    <col min="14849" max="14852" width="8.28515625" style="228" customWidth="1"/>
    <col min="14853" max="14854" width="15.42578125" style="228" customWidth="1"/>
    <col min="14855" max="14855" width="13.140625" style="228" customWidth="1"/>
    <col min="14856" max="14858" width="9.140625" style="228" customWidth="1"/>
    <col min="14859" max="15104" width="9.140625" style="228"/>
    <col min="15105" max="15108" width="8.28515625" style="228" customWidth="1"/>
    <col min="15109" max="15110" width="15.42578125" style="228" customWidth="1"/>
    <col min="15111" max="15111" width="13.140625" style="228" customWidth="1"/>
    <col min="15112" max="15114" width="9.140625" style="228" customWidth="1"/>
    <col min="15115" max="15360" width="9.140625" style="228"/>
    <col min="15361" max="15364" width="8.28515625" style="228" customWidth="1"/>
    <col min="15365" max="15366" width="15.42578125" style="228" customWidth="1"/>
    <col min="15367" max="15367" width="13.140625" style="228" customWidth="1"/>
    <col min="15368" max="15370" width="9.140625" style="228" customWidth="1"/>
    <col min="15371" max="15616" width="9.140625" style="228"/>
    <col min="15617" max="15620" width="8.28515625" style="228" customWidth="1"/>
    <col min="15621" max="15622" width="15.42578125" style="228" customWidth="1"/>
    <col min="15623" max="15623" width="13.140625" style="228" customWidth="1"/>
    <col min="15624" max="15626" width="9.140625" style="228" customWidth="1"/>
    <col min="15627" max="15872" width="9.140625" style="228"/>
    <col min="15873" max="15876" width="8.28515625" style="228" customWidth="1"/>
    <col min="15877" max="15878" width="15.42578125" style="228" customWidth="1"/>
    <col min="15879" max="15879" width="13.140625" style="228" customWidth="1"/>
    <col min="15880" max="15882" width="9.140625" style="228" customWidth="1"/>
    <col min="15883" max="16128" width="9.140625" style="228"/>
    <col min="16129" max="16132" width="8.28515625" style="228" customWidth="1"/>
    <col min="16133" max="16134" width="15.42578125" style="228" customWidth="1"/>
    <col min="16135" max="16135" width="13.140625" style="228" customWidth="1"/>
    <col min="16136" max="16138" width="9.140625" style="228" customWidth="1"/>
    <col min="16139" max="16384" width="9.140625" style="228"/>
  </cols>
  <sheetData>
    <row r="1" spans="1:10">
      <c r="A1" s="1217" t="s">
        <v>341</v>
      </c>
      <c r="B1" s="1217"/>
      <c r="C1" s="1217"/>
      <c r="D1" s="1217"/>
      <c r="E1" s="1217"/>
      <c r="F1" s="1217"/>
      <c r="G1" s="227"/>
      <c r="H1" s="227"/>
    </row>
    <row r="2" spans="1:10">
      <c r="A2" s="229" t="s">
        <v>342</v>
      </c>
      <c r="B2" s="227"/>
      <c r="C2" s="227"/>
      <c r="D2" s="227"/>
      <c r="E2" s="227"/>
      <c r="F2" s="227"/>
      <c r="G2" s="227"/>
      <c r="H2" s="227"/>
    </row>
    <row r="3" spans="1:10" ht="14.25">
      <c r="A3" s="230"/>
    </row>
    <row r="4" spans="1:10" ht="14.25">
      <c r="A4" s="230" t="s">
        <v>461</v>
      </c>
      <c r="E4" s="231"/>
      <c r="G4" s="231"/>
      <c r="H4" s="231"/>
    </row>
    <row r="5" spans="1:10">
      <c r="A5" s="227" t="s">
        <v>462</v>
      </c>
      <c r="B5" s="227"/>
      <c r="C5" s="227"/>
      <c r="D5" s="227"/>
      <c r="E5" s="227"/>
      <c r="F5" s="227"/>
      <c r="G5" s="227"/>
      <c r="H5" s="227"/>
    </row>
    <row r="6" spans="1:10">
      <c r="A6" s="1218"/>
      <c r="B6" s="1219"/>
      <c r="C6" s="1219"/>
      <c r="D6" s="1219"/>
      <c r="E6" s="1219"/>
      <c r="F6" s="1219"/>
      <c r="G6" s="1219"/>
      <c r="H6" s="1219"/>
      <c r="I6" s="232"/>
      <c r="J6" s="232"/>
    </row>
    <row r="7" spans="1:10">
      <c r="A7" s="1218" t="s">
        <v>264</v>
      </c>
      <c r="B7" s="1219"/>
      <c r="C7" s="1219"/>
      <c r="D7" s="1219"/>
      <c r="E7" s="1219"/>
      <c r="F7" s="1219"/>
      <c r="G7" s="1219"/>
    </row>
    <row r="8" spans="1:10">
      <c r="A8" s="1218"/>
      <c r="B8" s="1219"/>
      <c r="C8" s="1219"/>
      <c r="D8" s="1219"/>
      <c r="E8" s="1219"/>
      <c r="F8" s="1219"/>
      <c r="G8" s="1219"/>
    </row>
    <row r="9" spans="1:10">
      <c r="A9" s="233" t="s">
        <v>266</v>
      </c>
      <c r="B9" s="233"/>
      <c r="C9" s="233"/>
      <c r="D9" s="233"/>
      <c r="E9" s="233"/>
      <c r="F9" s="233"/>
      <c r="G9" s="233"/>
      <c r="H9" s="233"/>
    </row>
    <row r="10" spans="1:10" ht="21">
      <c r="A10" s="234" t="s">
        <v>123</v>
      </c>
      <c r="B10" s="234" t="s">
        <v>267</v>
      </c>
      <c r="C10" s="234" t="s">
        <v>268</v>
      </c>
      <c r="D10" s="234" t="s">
        <v>463</v>
      </c>
      <c r="E10" s="234" t="s">
        <v>269</v>
      </c>
      <c r="F10" s="234" t="s">
        <v>464</v>
      </c>
    </row>
    <row r="11" spans="1:10">
      <c r="A11" s="235" t="s">
        <v>271</v>
      </c>
      <c r="B11" s="235" t="s">
        <v>465</v>
      </c>
      <c r="C11" s="235" t="s">
        <v>466</v>
      </c>
      <c r="D11" s="235" t="s">
        <v>467</v>
      </c>
      <c r="E11" s="236">
        <v>1000000</v>
      </c>
      <c r="F11" s="236">
        <v>1000000</v>
      </c>
    </row>
    <row r="12" spans="1:10">
      <c r="A12" s="235" t="s">
        <v>274</v>
      </c>
      <c r="B12" s="235" t="s">
        <v>354</v>
      </c>
      <c r="C12" s="235" t="s">
        <v>355</v>
      </c>
      <c r="D12" s="235" t="s">
        <v>467</v>
      </c>
      <c r="E12" s="236">
        <v>3578547.08</v>
      </c>
      <c r="F12" s="236">
        <v>5584000</v>
      </c>
    </row>
    <row r="13" spans="1:10">
      <c r="A13" s="235" t="s">
        <v>276</v>
      </c>
      <c r="B13" s="235" t="s">
        <v>356</v>
      </c>
      <c r="C13" s="235" t="s">
        <v>357</v>
      </c>
      <c r="D13" s="235" t="s">
        <v>468</v>
      </c>
      <c r="E13" s="236">
        <v>28969367.640000001</v>
      </c>
      <c r="F13" s="236">
        <v>44607000</v>
      </c>
    </row>
    <row r="14" spans="1:10">
      <c r="A14" s="235" t="s">
        <v>278</v>
      </c>
      <c r="B14" s="235" t="s">
        <v>272</v>
      </c>
      <c r="C14" s="235" t="s">
        <v>469</v>
      </c>
      <c r="D14" s="235" t="s">
        <v>470</v>
      </c>
      <c r="E14" s="236">
        <v>2181498.27</v>
      </c>
      <c r="F14" s="236">
        <v>5006000</v>
      </c>
    </row>
    <row r="15" spans="1:10">
      <c r="A15" s="235" t="s">
        <v>280</v>
      </c>
      <c r="B15" s="235" t="s">
        <v>272</v>
      </c>
      <c r="C15" s="235" t="s">
        <v>273</v>
      </c>
      <c r="D15" s="235" t="s">
        <v>470</v>
      </c>
      <c r="E15" s="236">
        <v>7345695.3899999997</v>
      </c>
      <c r="F15" s="236">
        <v>7659000</v>
      </c>
    </row>
    <row r="16" spans="1:10">
      <c r="A16" s="235" t="s">
        <v>282</v>
      </c>
      <c r="B16" s="235" t="s">
        <v>272</v>
      </c>
      <c r="C16" s="235" t="s">
        <v>275</v>
      </c>
      <c r="D16" s="235" t="s">
        <v>470</v>
      </c>
      <c r="E16" s="236">
        <v>95859100</v>
      </c>
      <c r="F16" s="236">
        <v>164910000</v>
      </c>
    </row>
    <row r="17" spans="1:6">
      <c r="A17" s="235" t="s">
        <v>284</v>
      </c>
      <c r="B17" s="235" t="s">
        <v>272</v>
      </c>
      <c r="C17" s="235" t="s">
        <v>277</v>
      </c>
      <c r="D17" s="235" t="s">
        <v>470</v>
      </c>
      <c r="E17" s="236">
        <v>2289.92</v>
      </c>
      <c r="F17" s="236">
        <v>73000</v>
      </c>
    </row>
    <row r="18" spans="1:6">
      <c r="A18" s="235" t="s">
        <v>286</v>
      </c>
      <c r="B18" s="235" t="s">
        <v>272</v>
      </c>
      <c r="C18" s="235" t="s">
        <v>279</v>
      </c>
      <c r="D18" s="235" t="s">
        <v>468</v>
      </c>
      <c r="E18" s="236">
        <v>2391864.27</v>
      </c>
      <c r="F18" s="236">
        <v>3880000</v>
      </c>
    </row>
    <row r="19" spans="1:6">
      <c r="A19" s="235" t="s">
        <v>288</v>
      </c>
      <c r="B19" s="235" t="s">
        <v>272</v>
      </c>
      <c r="C19" s="235" t="s">
        <v>281</v>
      </c>
      <c r="D19" s="235" t="s">
        <v>468</v>
      </c>
      <c r="E19" s="236">
        <v>146526</v>
      </c>
      <c r="F19" s="236">
        <v>282000</v>
      </c>
    </row>
    <row r="20" spans="1:6">
      <c r="A20" s="235" t="s">
        <v>290</v>
      </c>
      <c r="B20" s="235" t="s">
        <v>272</v>
      </c>
      <c r="C20" s="235" t="s">
        <v>283</v>
      </c>
      <c r="D20" s="235" t="s">
        <v>468</v>
      </c>
      <c r="E20" s="236">
        <v>105966</v>
      </c>
      <c r="F20" s="236">
        <v>212000</v>
      </c>
    </row>
    <row r="21" spans="1:6">
      <c r="A21" s="235" t="s">
        <v>292</v>
      </c>
      <c r="B21" s="235" t="s">
        <v>272</v>
      </c>
      <c r="C21" s="235" t="s">
        <v>285</v>
      </c>
      <c r="D21" s="235" t="s">
        <v>468</v>
      </c>
      <c r="E21" s="236">
        <v>1874989.34</v>
      </c>
      <c r="F21" s="236">
        <v>2500000</v>
      </c>
    </row>
    <row r="22" spans="1:6">
      <c r="A22" s="235" t="s">
        <v>294</v>
      </c>
      <c r="B22" s="235" t="s">
        <v>272</v>
      </c>
      <c r="C22" s="235" t="s">
        <v>287</v>
      </c>
      <c r="D22" s="235" t="s">
        <v>468</v>
      </c>
      <c r="E22" s="236">
        <v>243514</v>
      </c>
      <c r="F22" s="236">
        <v>465000</v>
      </c>
    </row>
    <row r="23" spans="1:6">
      <c r="A23" s="235" t="s">
        <v>296</v>
      </c>
      <c r="B23" s="235" t="s">
        <v>272</v>
      </c>
      <c r="C23" s="235" t="s">
        <v>289</v>
      </c>
      <c r="D23" s="235" t="s">
        <v>468</v>
      </c>
      <c r="E23" s="236">
        <v>175793.77</v>
      </c>
      <c r="F23" s="236">
        <v>342000</v>
      </c>
    </row>
    <row r="24" spans="1:6">
      <c r="A24" s="235" t="s">
        <v>298</v>
      </c>
      <c r="B24" s="235" t="s">
        <v>272</v>
      </c>
      <c r="C24" s="235" t="s">
        <v>291</v>
      </c>
      <c r="D24" s="235" t="s">
        <v>468</v>
      </c>
      <c r="E24" s="236">
        <v>172703</v>
      </c>
      <c r="F24" s="236">
        <v>213000</v>
      </c>
    </row>
    <row r="25" spans="1:6">
      <c r="A25" s="235" t="s">
        <v>300</v>
      </c>
      <c r="B25" s="235" t="s">
        <v>272</v>
      </c>
      <c r="C25" s="235" t="s">
        <v>293</v>
      </c>
      <c r="D25" s="235" t="s">
        <v>468</v>
      </c>
      <c r="E25" s="236">
        <v>52983</v>
      </c>
      <c r="F25" s="236">
        <v>71000</v>
      </c>
    </row>
    <row r="26" spans="1:6">
      <c r="A26" s="235" t="s">
        <v>302</v>
      </c>
      <c r="B26" s="235" t="s">
        <v>272</v>
      </c>
      <c r="C26" s="235" t="s">
        <v>295</v>
      </c>
      <c r="D26" s="235" t="s">
        <v>468</v>
      </c>
      <c r="E26" s="236">
        <v>23186057</v>
      </c>
      <c r="F26" s="236">
        <v>34800000</v>
      </c>
    </row>
    <row r="27" spans="1:6">
      <c r="A27" s="235" t="s">
        <v>304</v>
      </c>
      <c r="B27" s="235" t="s">
        <v>272</v>
      </c>
      <c r="C27" s="235" t="s">
        <v>297</v>
      </c>
      <c r="D27" s="235" t="s">
        <v>468</v>
      </c>
      <c r="E27" s="236">
        <v>5560</v>
      </c>
      <c r="F27" s="236">
        <v>39000</v>
      </c>
    </row>
    <row r="28" spans="1:6">
      <c r="A28" s="235" t="s">
        <v>306</v>
      </c>
      <c r="B28" s="235" t="s">
        <v>272</v>
      </c>
      <c r="C28" s="235" t="s">
        <v>299</v>
      </c>
      <c r="D28" s="235" t="s">
        <v>468</v>
      </c>
      <c r="E28" s="236">
        <v>654672</v>
      </c>
      <c r="F28" s="236">
        <v>952000</v>
      </c>
    </row>
    <row r="29" spans="1:6">
      <c r="A29" s="235" t="s">
        <v>308</v>
      </c>
      <c r="B29" s="235" t="s">
        <v>272</v>
      </c>
      <c r="C29" s="235" t="s">
        <v>301</v>
      </c>
      <c r="D29" s="235" t="s">
        <v>468</v>
      </c>
      <c r="E29" s="236">
        <v>0</v>
      </c>
      <c r="F29" s="236">
        <v>9000</v>
      </c>
    </row>
    <row r="30" spans="1:6">
      <c r="A30" s="235" t="s">
        <v>310</v>
      </c>
      <c r="B30" s="235" t="s">
        <v>272</v>
      </c>
      <c r="C30" s="235" t="s">
        <v>303</v>
      </c>
      <c r="D30" s="235" t="s">
        <v>468</v>
      </c>
      <c r="E30" s="236">
        <v>7171755</v>
      </c>
      <c r="F30" s="236">
        <v>10603000</v>
      </c>
    </row>
    <row r="31" spans="1:6">
      <c r="A31" s="235" t="s">
        <v>312</v>
      </c>
      <c r="B31" s="235" t="s">
        <v>272</v>
      </c>
      <c r="C31" s="235" t="s">
        <v>305</v>
      </c>
      <c r="D31" s="235" t="s">
        <v>468</v>
      </c>
      <c r="E31" s="236">
        <v>24270900</v>
      </c>
      <c r="F31" s="236">
        <v>36200000</v>
      </c>
    </row>
    <row r="32" spans="1:6">
      <c r="A32" s="235" t="s">
        <v>314</v>
      </c>
      <c r="B32" s="235" t="s">
        <v>272</v>
      </c>
      <c r="C32" s="235" t="s">
        <v>307</v>
      </c>
      <c r="D32" s="235" t="s">
        <v>468</v>
      </c>
      <c r="E32" s="236">
        <v>1528300</v>
      </c>
      <c r="F32" s="236">
        <v>2272000</v>
      </c>
    </row>
    <row r="33" spans="1:6">
      <c r="A33" s="235" t="s">
        <v>316</v>
      </c>
      <c r="B33" s="235" t="s">
        <v>272</v>
      </c>
      <c r="C33" s="235" t="s">
        <v>309</v>
      </c>
      <c r="D33" s="235" t="s">
        <v>468</v>
      </c>
      <c r="E33" s="236">
        <v>6711000</v>
      </c>
      <c r="F33" s="236">
        <v>9941000</v>
      </c>
    </row>
    <row r="34" spans="1:6">
      <c r="A34" s="235" t="s">
        <v>318</v>
      </c>
      <c r="B34" s="235" t="s">
        <v>272</v>
      </c>
      <c r="C34" s="235" t="s">
        <v>311</v>
      </c>
      <c r="D34" s="235" t="s">
        <v>468</v>
      </c>
      <c r="E34" s="236">
        <v>4642200</v>
      </c>
      <c r="F34" s="236">
        <v>7044000</v>
      </c>
    </row>
    <row r="35" spans="1:6">
      <c r="A35" s="235" t="s">
        <v>320</v>
      </c>
      <c r="B35" s="235" t="s">
        <v>272</v>
      </c>
      <c r="C35" s="235" t="s">
        <v>313</v>
      </c>
      <c r="D35" s="235" t="s">
        <v>468</v>
      </c>
      <c r="E35" s="236">
        <v>376106</v>
      </c>
      <c r="F35" s="236">
        <v>589000</v>
      </c>
    </row>
    <row r="36" spans="1:6">
      <c r="A36" s="235" t="s">
        <v>322</v>
      </c>
      <c r="B36" s="235" t="s">
        <v>272</v>
      </c>
      <c r="C36" s="235" t="s">
        <v>315</v>
      </c>
      <c r="D36" s="235" t="s">
        <v>470</v>
      </c>
      <c r="E36" s="236">
        <v>31770400.809999999</v>
      </c>
      <c r="F36" s="236">
        <v>42004000</v>
      </c>
    </row>
    <row r="37" spans="1:6">
      <c r="A37" s="235" t="s">
        <v>324</v>
      </c>
      <c r="B37" s="235" t="s">
        <v>272</v>
      </c>
      <c r="C37" s="235" t="s">
        <v>317</v>
      </c>
      <c r="D37" s="235" t="s">
        <v>470</v>
      </c>
      <c r="E37" s="236">
        <v>3743386.88</v>
      </c>
      <c r="F37" s="236">
        <v>4650000</v>
      </c>
    </row>
    <row r="38" spans="1:6">
      <c r="A38" s="235" t="s">
        <v>326</v>
      </c>
      <c r="B38" s="235" t="s">
        <v>272</v>
      </c>
      <c r="C38" s="235" t="s">
        <v>319</v>
      </c>
      <c r="D38" s="235" t="s">
        <v>468</v>
      </c>
      <c r="E38" s="236">
        <v>18012401</v>
      </c>
      <c r="F38" s="236">
        <v>22418000</v>
      </c>
    </row>
    <row r="39" spans="1:6">
      <c r="A39" s="235" t="s">
        <v>328</v>
      </c>
      <c r="B39" s="235" t="s">
        <v>272</v>
      </c>
      <c r="C39" s="235" t="s">
        <v>321</v>
      </c>
      <c r="D39" s="235" t="s">
        <v>468</v>
      </c>
      <c r="E39" s="236">
        <v>77878.25</v>
      </c>
      <c r="F39" s="236">
        <v>265000</v>
      </c>
    </row>
    <row r="40" spans="1:6">
      <c r="A40" s="235" t="s">
        <v>331</v>
      </c>
      <c r="B40" s="235" t="s">
        <v>272</v>
      </c>
      <c r="C40" s="235" t="s">
        <v>323</v>
      </c>
      <c r="D40" s="235" t="s">
        <v>467</v>
      </c>
      <c r="E40" s="236">
        <v>726664.5</v>
      </c>
      <c r="F40" s="236">
        <v>835000</v>
      </c>
    </row>
    <row r="41" spans="1:6">
      <c r="A41" s="235" t="s">
        <v>333</v>
      </c>
      <c r="B41" s="235" t="s">
        <v>272</v>
      </c>
      <c r="C41" s="235" t="s">
        <v>327</v>
      </c>
      <c r="D41" s="235" t="s">
        <v>470</v>
      </c>
      <c r="E41" s="236">
        <v>33000</v>
      </c>
      <c r="F41" s="236">
        <v>33000</v>
      </c>
    </row>
    <row r="42" spans="1:6">
      <c r="A42" s="235" t="s">
        <v>335</v>
      </c>
      <c r="B42" s="235" t="s">
        <v>329</v>
      </c>
      <c r="C42" s="235" t="s">
        <v>330</v>
      </c>
      <c r="D42" s="235" t="s">
        <v>470</v>
      </c>
      <c r="E42" s="236">
        <v>14958647</v>
      </c>
      <c r="F42" s="236">
        <v>18637000</v>
      </c>
    </row>
    <row r="43" spans="1:6">
      <c r="A43" s="235" t="s">
        <v>337</v>
      </c>
      <c r="B43" s="235" t="s">
        <v>329</v>
      </c>
      <c r="C43" s="235" t="s">
        <v>332</v>
      </c>
      <c r="D43" s="235" t="s">
        <v>470</v>
      </c>
      <c r="E43" s="236">
        <v>571689.18999999994</v>
      </c>
      <c r="F43" s="236">
        <v>701000</v>
      </c>
    </row>
    <row r="44" spans="1:6">
      <c r="A44" s="235" t="s">
        <v>339</v>
      </c>
      <c r="B44" s="235" t="s">
        <v>329</v>
      </c>
      <c r="C44" s="235" t="s">
        <v>334</v>
      </c>
      <c r="D44" s="235" t="s">
        <v>468</v>
      </c>
      <c r="E44" s="236">
        <v>16520090.34</v>
      </c>
      <c r="F44" s="236">
        <v>22568000</v>
      </c>
    </row>
    <row r="45" spans="1:6">
      <c r="A45" s="235" t="s">
        <v>358</v>
      </c>
      <c r="B45" s="235" t="s">
        <v>329</v>
      </c>
      <c r="C45" s="235" t="s">
        <v>336</v>
      </c>
      <c r="D45" s="235" t="s">
        <v>468</v>
      </c>
      <c r="E45" s="236">
        <v>96000</v>
      </c>
      <c r="F45" s="236">
        <v>188000</v>
      </c>
    </row>
    <row r="46" spans="1:6">
      <c r="A46" s="235" t="s">
        <v>359</v>
      </c>
      <c r="B46" s="235" t="s">
        <v>329</v>
      </c>
      <c r="C46" s="235" t="s">
        <v>338</v>
      </c>
      <c r="D46" s="235" t="s">
        <v>468</v>
      </c>
      <c r="E46" s="236">
        <v>6159880</v>
      </c>
      <c r="F46" s="236">
        <v>8676000</v>
      </c>
    </row>
    <row r="47" spans="1:6">
      <c r="A47" s="235" t="s">
        <v>360</v>
      </c>
      <c r="B47" s="235" t="s">
        <v>329</v>
      </c>
      <c r="C47" s="235" t="s">
        <v>340</v>
      </c>
      <c r="D47" s="235" t="s">
        <v>468</v>
      </c>
      <c r="E47" s="236">
        <v>18284517.969999999</v>
      </c>
      <c r="F47" s="236">
        <v>22466000</v>
      </c>
    </row>
    <row r="48" spans="1:6">
      <c r="A48" s="235" t="s">
        <v>361</v>
      </c>
      <c r="B48" s="235" t="s">
        <v>329</v>
      </c>
      <c r="C48" s="235" t="s">
        <v>471</v>
      </c>
      <c r="D48" s="235" t="s">
        <v>468</v>
      </c>
      <c r="E48" s="236">
        <v>6231367</v>
      </c>
      <c r="F48" s="236">
        <v>7422000</v>
      </c>
    </row>
    <row r="49" spans="1:6">
      <c r="A49" s="235" t="s">
        <v>362</v>
      </c>
      <c r="B49" s="235" t="s">
        <v>343</v>
      </c>
      <c r="C49" s="235" t="s">
        <v>346</v>
      </c>
      <c r="D49" s="235" t="s">
        <v>468</v>
      </c>
      <c r="E49" s="236">
        <v>5129598.22</v>
      </c>
      <c r="F49" s="236">
        <v>7435000</v>
      </c>
    </row>
    <row r="50" spans="1:6">
      <c r="A50" s="235" t="s">
        <v>363</v>
      </c>
      <c r="B50" s="235" t="s">
        <v>343</v>
      </c>
      <c r="C50" s="235" t="s">
        <v>347</v>
      </c>
      <c r="D50" s="235" t="s">
        <v>468</v>
      </c>
      <c r="E50" s="236">
        <v>231363.39</v>
      </c>
      <c r="F50" s="236">
        <v>333000</v>
      </c>
    </row>
    <row r="51" spans="1:6">
      <c r="A51" s="235" t="s">
        <v>364</v>
      </c>
      <c r="B51" s="235" t="s">
        <v>343</v>
      </c>
      <c r="C51" s="235" t="s">
        <v>348</v>
      </c>
      <c r="D51" s="235" t="s">
        <v>468</v>
      </c>
      <c r="E51" s="236">
        <v>507390.48</v>
      </c>
      <c r="F51" s="236">
        <v>761000</v>
      </c>
    </row>
    <row r="52" spans="1:6">
      <c r="A52" s="235" t="s">
        <v>365</v>
      </c>
      <c r="B52" s="235" t="s">
        <v>343</v>
      </c>
      <c r="C52" s="235" t="s">
        <v>349</v>
      </c>
      <c r="D52" s="235" t="s">
        <v>468</v>
      </c>
      <c r="E52" s="236">
        <v>1811421.73</v>
      </c>
      <c r="F52" s="236">
        <v>2601000</v>
      </c>
    </row>
    <row r="53" spans="1:6">
      <c r="A53" s="235" t="s">
        <v>366</v>
      </c>
      <c r="B53" s="235" t="s">
        <v>343</v>
      </c>
      <c r="C53" s="235" t="s">
        <v>350</v>
      </c>
      <c r="D53" s="235" t="s">
        <v>468</v>
      </c>
      <c r="E53" s="236">
        <v>4306</v>
      </c>
      <c r="F53" s="236">
        <v>9300</v>
      </c>
    </row>
    <row r="54" spans="1:6">
      <c r="A54" s="235" t="s">
        <v>472</v>
      </c>
      <c r="B54" s="235" t="s">
        <v>343</v>
      </c>
      <c r="C54" s="235" t="s">
        <v>473</v>
      </c>
      <c r="D54" s="235" t="s">
        <v>467</v>
      </c>
      <c r="E54" s="236">
        <v>1631941.72</v>
      </c>
      <c r="F54" s="236">
        <v>3900000</v>
      </c>
    </row>
    <row r="55" spans="1:6">
      <c r="A55" s="237" t="s">
        <v>121</v>
      </c>
      <c r="B55" s="238"/>
      <c r="C55" s="238"/>
      <c r="D55" s="238"/>
      <c r="E55" s="239">
        <v>339149332.16000003</v>
      </c>
      <c r="F55" s="239">
        <v>505155300</v>
      </c>
    </row>
  </sheetData>
  <mergeCells count="4">
    <mergeCell ref="A1:F1"/>
    <mergeCell ref="A6:H6"/>
    <mergeCell ref="A7:G7"/>
    <mergeCell ref="A8:G8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660033"/>
  </sheetPr>
  <dimension ref="A1:P67"/>
  <sheetViews>
    <sheetView zoomScaleNormal="100" workbookViewId="0">
      <pane ySplit="6" topLeftCell="A10" activePane="bottomLeft" state="frozen"/>
      <selection pane="bottomLeft" sqref="A1:L1"/>
    </sheetView>
  </sheetViews>
  <sheetFormatPr defaultRowHeight="15"/>
  <cols>
    <col min="1" max="1" width="10.140625" bestFit="1" customWidth="1"/>
    <col min="2" max="2" width="31" customWidth="1"/>
    <col min="3" max="3" width="28.7109375" customWidth="1"/>
    <col min="4" max="4" width="7" customWidth="1"/>
    <col min="5" max="5" width="4.5703125" customWidth="1"/>
    <col min="6" max="6" width="15.5703125" customWidth="1"/>
    <col min="7" max="7" width="9.28515625" bestFit="1" customWidth="1"/>
    <col min="8" max="8" width="10.7109375" customWidth="1"/>
    <col min="9" max="9" width="10.28515625" customWidth="1"/>
    <col min="10" max="10" width="10.42578125" customWidth="1"/>
    <col min="11" max="11" width="10.7109375" customWidth="1"/>
    <col min="12" max="12" width="12.7109375" customWidth="1"/>
  </cols>
  <sheetData>
    <row r="1" spans="1:12" ht="21.75" customHeight="1">
      <c r="A1" s="1337" t="s">
        <v>753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</row>
    <row r="2" spans="1:12" ht="24.75" customHeight="1" thickBot="1">
      <c r="A2" s="43"/>
      <c r="B2" s="43"/>
      <c r="C2" s="43"/>
      <c r="D2" s="44"/>
      <c r="E2" s="44"/>
      <c r="F2" s="44"/>
      <c r="G2" s="44"/>
      <c r="H2" s="44"/>
      <c r="I2" s="44"/>
      <c r="J2" s="44"/>
      <c r="K2" s="44"/>
      <c r="L2" s="44"/>
    </row>
    <row r="3" spans="1:12" ht="22.5" customHeight="1" thickBot="1">
      <c r="A3" s="1347" t="s">
        <v>123</v>
      </c>
      <c r="B3" s="1347" t="s">
        <v>124</v>
      </c>
      <c r="C3" s="40" t="s">
        <v>125</v>
      </c>
      <c r="D3" s="1460" t="s">
        <v>199</v>
      </c>
      <c r="E3" s="1461"/>
      <c r="F3" s="1461"/>
      <c r="G3" s="1462"/>
      <c r="H3" s="1460" t="s">
        <v>200</v>
      </c>
      <c r="I3" s="1461"/>
      <c r="J3" s="1461"/>
      <c r="K3" s="1461"/>
      <c r="L3" s="1462"/>
    </row>
    <row r="4" spans="1:12" ht="32.25" customHeight="1">
      <c r="A4" s="1459"/>
      <c r="B4" s="1459"/>
      <c r="C4" s="41" t="s">
        <v>198</v>
      </c>
      <c r="D4" s="1347" t="s">
        <v>201</v>
      </c>
      <c r="E4" s="41" t="s">
        <v>202</v>
      </c>
      <c r="F4" s="1347" t="s">
        <v>204</v>
      </c>
      <c r="G4" s="1347" t="s">
        <v>205</v>
      </c>
      <c r="H4" s="1452" t="s">
        <v>133</v>
      </c>
      <c r="I4" s="1452" t="s">
        <v>206</v>
      </c>
      <c r="J4" s="1452" t="s">
        <v>134</v>
      </c>
      <c r="K4" s="1452" t="s">
        <v>135</v>
      </c>
      <c r="L4" s="1452" t="s">
        <v>136</v>
      </c>
    </row>
    <row r="5" spans="1:12" ht="15.75" thickBot="1">
      <c r="A5" s="1348"/>
      <c r="B5" s="1348"/>
      <c r="C5" s="47"/>
      <c r="D5" s="1348"/>
      <c r="E5" s="42" t="s">
        <v>203</v>
      </c>
      <c r="F5" s="1348"/>
      <c r="G5" s="1348"/>
      <c r="H5" s="1453"/>
      <c r="I5" s="1453"/>
      <c r="J5" s="1453"/>
      <c r="K5" s="1453"/>
      <c r="L5" s="1453"/>
    </row>
    <row r="6" spans="1:12" ht="15.75" thickBot="1">
      <c r="A6" s="60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51">
        <v>11</v>
      </c>
      <c r="L6" s="48">
        <v>12</v>
      </c>
    </row>
    <row r="7" spans="1:12" ht="15.75" thickBot="1">
      <c r="A7" s="1465" t="s">
        <v>165</v>
      </c>
      <c r="B7" s="1470" t="s">
        <v>429</v>
      </c>
      <c r="C7" s="61" t="s">
        <v>207</v>
      </c>
      <c r="D7" s="109" t="s">
        <v>144</v>
      </c>
      <c r="E7" s="109" t="s">
        <v>144</v>
      </c>
      <c r="F7" s="109" t="s">
        <v>144</v>
      </c>
      <c r="G7" s="109" t="s">
        <v>144</v>
      </c>
      <c r="H7" s="144">
        <f t="shared" ref="H7:J9" si="0">H8</f>
        <v>527712.23</v>
      </c>
      <c r="I7" s="145">
        <f t="shared" si="0"/>
        <v>216402.49</v>
      </c>
      <c r="J7" s="146">
        <f t="shared" si="0"/>
        <v>201087.63999999998</v>
      </c>
      <c r="K7" s="146">
        <f t="shared" ref="K7:K40" si="1">J7/H7*100</f>
        <v>38.105548548685334</v>
      </c>
      <c r="L7" s="147">
        <f t="shared" ref="L7:L26" si="2">J7/I7*100</f>
        <v>92.922978843727719</v>
      </c>
    </row>
    <row r="8" spans="1:12" ht="36.75" customHeight="1" thickBot="1">
      <c r="A8" s="1466"/>
      <c r="B8" s="1471"/>
      <c r="C8" s="107" t="s">
        <v>208</v>
      </c>
      <c r="D8" s="110">
        <v>873</v>
      </c>
      <c r="E8" s="110" t="s">
        <v>144</v>
      </c>
      <c r="F8" s="110" t="s">
        <v>144</v>
      </c>
      <c r="G8" s="110" t="s">
        <v>144</v>
      </c>
      <c r="H8" s="148">
        <f t="shared" si="0"/>
        <v>527712.23</v>
      </c>
      <c r="I8" s="149">
        <f t="shared" si="0"/>
        <v>216402.49</v>
      </c>
      <c r="J8" s="150">
        <f t="shared" si="0"/>
        <v>201087.63999999998</v>
      </c>
      <c r="K8" s="150">
        <f t="shared" si="1"/>
        <v>38.105548548685334</v>
      </c>
      <c r="L8" s="151">
        <f t="shared" si="2"/>
        <v>92.922978843727719</v>
      </c>
    </row>
    <row r="9" spans="1:12" ht="36" customHeight="1" thickBot="1">
      <c r="A9" s="1466"/>
      <c r="B9" s="1471"/>
      <c r="C9" s="107" t="s">
        <v>210</v>
      </c>
      <c r="D9" s="111">
        <v>873</v>
      </c>
      <c r="E9" s="111" t="s">
        <v>144</v>
      </c>
      <c r="F9" s="111" t="s">
        <v>144</v>
      </c>
      <c r="G9" s="111" t="s">
        <v>144</v>
      </c>
      <c r="H9" s="152">
        <f t="shared" si="0"/>
        <v>527712.23</v>
      </c>
      <c r="I9" s="149">
        <f t="shared" si="0"/>
        <v>216402.49</v>
      </c>
      <c r="J9" s="150">
        <f t="shared" si="0"/>
        <v>201087.63999999998</v>
      </c>
      <c r="K9" s="150">
        <f t="shared" si="1"/>
        <v>38.105548548685334</v>
      </c>
      <c r="L9" s="151">
        <f t="shared" si="2"/>
        <v>92.922978843727719</v>
      </c>
    </row>
    <row r="10" spans="1:12" ht="36.75" customHeight="1" thickBot="1">
      <c r="A10" s="1467"/>
      <c r="B10" s="1472"/>
      <c r="C10" s="107" t="s">
        <v>209</v>
      </c>
      <c r="D10" s="110">
        <v>873</v>
      </c>
      <c r="E10" s="110" t="s">
        <v>144</v>
      </c>
      <c r="F10" s="110" t="s">
        <v>144</v>
      </c>
      <c r="G10" s="110" t="s">
        <v>144</v>
      </c>
      <c r="H10" s="148">
        <f>H11+H37+H41+H54+H57</f>
        <v>527712.23</v>
      </c>
      <c r="I10" s="149">
        <f>I11+I37+I41+I54+I57</f>
        <v>216402.49</v>
      </c>
      <c r="J10" s="150">
        <f>J12+J38+J41+J54+J57</f>
        <v>201087.63999999998</v>
      </c>
      <c r="K10" s="150">
        <f t="shared" si="1"/>
        <v>38.105548548685334</v>
      </c>
      <c r="L10" s="151">
        <f t="shared" si="2"/>
        <v>92.922978843727719</v>
      </c>
    </row>
    <row r="11" spans="1:12" ht="15.75" thickBot="1">
      <c r="A11" s="1479" t="s">
        <v>142</v>
      </c>
      <c r="B11" s="1477" t="s">
        <v>553</v>
      </c>
      <c r="C11" s="50" t="s">
        <v>252</v>
      </c>
      <c r="D11" s="119">
        <v>873</v>
      </c>
      <c r="E11" s="120" t="s">
        <v>144</v>
      </c>
      <c r="F11" s="120" t="s">
        <v>144</v>
      </c>
      <c r="G11" s="120" t="s">
        <v>144</v>
      </c>
      <c r="H11" s="121">
        <f>H12</f>
        <v>302278.52</v>
      </c>
      <c r="I11" s="153">
        <f>I12</f>
        <v>0</v>
      </c>
      <c r="J11" s="154">
        <f>J13+J14+J15+J16+J17+J18+J19+J20+J21+J22+J23+J24+J25+J26+J27+J28+J29+J30+J31+J32+J33+J34+J35</f>
        <v>0</v>
      </c>
      <c r="K11" s="112">
        <f t="shared" si="1"/>
        <v>0</v>
      </c>
      <c r="L11" s="113" t="e">
        <f t="shared" si="2"/>
        <v>#DIV/0!</v>
      </c>
    </row>
    <row r="12" spans="1:12" ht="37.5" customHeight="1" thickBot="1">
      <c r="A12" s="1464"/>
      <c r="B12" s="1478"/>
      <c r="C12" s="1447" t="s">
        <v>211</v>
      </c>
      <c r="D12" s="116">
        <v>873</v>
      </c>
      <c r="E12" s="117" t="s">
        <v>144</v>
      </c>
      <c r="F12" s="117" t="s">
        <v>144</v>
      </c>
      <c r="G12" s="117" t="s">
        <v>144</v>
      </c>
      <c r="H12" s="118">
        <f>SUM(H13:H35)</f>
        <v>302278.52</v>
      </c>
      <c r="I12" s="155">
        <f>I13+I14+I15+I16+I17+I18+I19+I20+I21+I22+I23+I24+I25+I26+I27+I28+I29+I30+I31+I32+I33+I34+I35</f>
        <v>0</v>
      </c>
      <c r="J12" s="156">
        <f>J11</f>
        <v>0</v>
      </c>
      <c r="K12" s="112">
        <f t="shared" si="1"/>
        <v>0</v>
      </c>
      <c r="L12" s="113" t="e">
        <f t="shared" si="2"/>
        <v>#DIV/0!</v>
      </c>
    </row>
    <row r="13" spans="1:12" ht="65.25" customHeight="1">
      <c r="A13" s="53" t="s">
        <v>175</v>
      </c>
      <c r="B13" s="337" t="s">
        <v>546</v>
      </c>
      <c r="C13" s="1448"/>
      <c r="D13" s="157">
        <v>873</v>
      </c>
      <c r="E13" s="157">
        <v>1003</v>
      </c>
      <c r="F13" s="139" t="s">
        <v>212</v>
      </c>
      <c r="G13" s="139">
        <v>300</v>
      </c>
      <c r="H13" s="158">
        <f>'Мониторинг 2016г'!I13</f>
        <v>8135</v>
      </c>
      <c r="I13" s="159"/>
      <c r="J13" s="160"/>
      <c r="K13" s="160">
        <f t="shared" si="1"/>
        <v>0</v>
      </c>
      <c r="L13" s="160" t="e">
        <f t="shared" si="2"/>
        <v>#DIV/0!</v>
      </c>
    </row>
    <row r="14" spans="1:12" ht="48.75" customHeight="1">
      <c r="A14" s="54" t="s">
        <v>176</v>
      </c>
      <c r="B14" s="336" t="s">
        <v>545</v>
      </c>
      <c r="C14" s="1448"/>
      <c r="D14" s="161">
        <v>873</v>
      </c>
      <c r="E14" s="161">
        <v>1003</v>
      </c>
      <c r="F14" s="140" t="s">
        <v>213</v>
      </c>
      <c r="G14" s="140">
        <v>300</v>
      </c>
      <c r="H14" s="158">
        <f>'Мониторинг 2016г'!I14:I14</f>
        <v>175562</v>
      </c>
      <c r="I14" s="162"/>
      <c r="J14" s="163"/>
      <c r="K14" s="163">
        <f t="shared" si="1"/>
        <v>0</v>
      </c>
      <c r="L14" s="163" t="e">
        <f t="shared" si="2"/>
        <v>#DIV/0!</v>
      </c>
    </row>
    <row r="15" spans="1:12" ht="70.5" customHeight="1">
      <c r="A15" s="49" t="s">
        <v>177</v>
      </c>
      <c r="B15" s="336" t="s">
        <v>544</v>
      </c>
      <c r="C15" s="1448"/>
      <c r="D15" s="161">
        <v>873</v>
      </c>
      <c r="E15" s="161">
        <v>1003</v>
      </c>
      <c r="F15" s="140" t="s">
        <v>214</v>
      </c>
      <c r="G15" s="140">
        <v>300</v>
      </c>
      <c r="H15" s="164">
        <f>'Мониторинг 2016г'!I15</f>
        <v>22</v>
      </c>
      <c r="I15" s="162"/>
      <c r="J15" s="163"/>
      <c r="K15" s="163">
        <f t="shared" si="1"/>
        <v>0</v>
      </c>
      <c r="L15" s="163" t="e">
        <f t="shared" si="2"/>
        <v>#DIV/0!</v>
      </c>
    </row>
    <row r="16" spans="1:12" ht="47.25" customHeight="1">
      <c r="A16" s="49" t="s">
        <v>178</v>
      </c>
      <c r="B16" s="336" t="s">
        <v>543</v>
      </c>
      <c r="C16" s="1448"/>
      <c r="D16" s="161">
        <v>873</v>
      </c>
      <c r="E16" s="161">
        <v>1003</v>
      </c>
      <c r="F16" s="140" t="s">
        <v>215</v>
      </c>
      <c r="G16" s="140">
        <v>300</v>
      </c>
      <c r="H16" s="164">
        <v>3880</v>
      </c>
      <c r="I16" s="162"/>
      <c r="J16" s="163"/>
      <c r="K16" s="163">
        <f t="shared" si="1"/>
        <v>0</v>
      </c>
      <c r="L16" s="163" t="e">
        <f t="shared" si="2"/>
        <v>#DIV/0!</v>
      </c>
    </row>
    <row r="17" spans="1:16" ht="48" customHeight="1">
      <c r="A17" s="49" t="s">
        <v>179</v>
      </c>
      <c r="B17" s="336" t="s">
        <v>542</v>
      </c>
      <c r="C17" s="1448"/>
      <c r="D17" s="161">
        <v>873</v>
      </c>
      <c r="E17" s="161">
        <v>1003</v>
      </c>
      <c r="F17" s="140" t="s">
        <v>216</v>
      </c>
      <c r="G17" s="140">
        <v>300</v>
      </c>
      <c r="H17" s="164">
        <v>192</v>
      </c>
      <c r="I17" s="162"/>
      <c r="J17" s="163"/>
      <c r="K17" s="163">
        <f t="shared" si="1"/>
        <v>0</v>
      </c>
      <c r="L17" s="163" t="e">
        <f t="shared" si="2"/>
        <v>#DIV/0!</v>
      </c>
    </row>
    <row r="18" spans="1:16" ht="84">
      <c r="A18" s="49" t="s">
        <v>180</v>
      </c>
      <c r="B18" s="336" t="s">
        <v>541</v>
      </c>
      <c r="C18" s="1448"/>
      <c r="D18" s="161">
        <v>873</v>
      </c>
      <c r="E18" s="161">
        <v>1003</v>
      </c>
      <c r="F18" s="140" t="s">
        <v>217</v>
      </c>
      <c r="G18" s="140">
        <v>300</v>
      </c>
      <c r="H18" s="164">
        <v>142</v>
      </c>
      <c r="I18" s="162"/>
      <c r="J18" s="163"/>
      <c r="K18" s="163">
        <f t="shared" si="1"/>
        <v>0</v>
      </c>
      <c r="L18" s="163" t="e">
        <f t="shared" si="2"/>
        <v>#DIV/0!</v>
      </c>
      <c r="P18" s="108"/>
    </row>
    <row r="19" spans="1:16" ht="48">
      <c r="A19" s="49" t="s">
        <v>181</v>
      </c>
      <c r="B19" s="336" t="s">
        <v>540</v>
      </c>
      <c r="C19" s="1448"/>
      <c r="D19" s="161">
        <v>873</v>
      </c>
      <c r="E19" s="161">
        <v>1003</v>
      </c>
      <c r="F19" s="140" t="s">
        <v>218</v>
      </c>
      <c r="G19" s="140">
        <v>300</v>
      </c>
      <c r="H19" s="164">
        <v>2500</v>
      </c>
      <c r="I19" s="162"/>
      <c r="J19" s="163"/>
      <c r="K19" s="163">
        <f t="shared" si="1"/>
        <v>0</v>
      </c>
      <c r="L19" s="163" t="e">
        <f t="shared" si="2"/>
        <v>#DIV/0!</v>
      </c>
    </row>
    <row r="20" spans="1:16" ht="48" customHeight="1">
      <c r="A20" s="54" t="s">
        <v>182</v>
      </c>
      <c r="B20" s="336" t="s">
        <v>448</v>
      </c>
      <c r="C20" s="1448"/>
      <c r="D20" s="161">
        <v>873</v>
      </c>
      <c r="E20" s="161">
        <v>1003</v>
      </c>
      <c r="F20" s="140" t="s">
        <v>219</v>
      </c>
      <c r="G20" s="140">
        <v>300</v>
      </c>
      <c r="H20" s="164">
        <v>325</v>
      </c>
      <c r="I20" s="162"/>
      <c r="J20" s="163"/>
      <c r="K20" s="163">
        <f t="shared" si="1"/>
        <v>0</v>
      </c>
      <c r="L20" s="163" t="e">
        <f t="shared" si="2"/>
        <v>#DIV/0!</v>
      </c>
    </row>
    <row r="21" spans="1:16" ht="48">
      <c r="A21" s="49" t="s">
        <v>183</v>
      </c>
      <c r="B21" s="336" t="s">
        <v>446</v>
      </c>
      <c r="C21" s="1448"/>
      <c r="D21" s="161">
        <v>873</v>
      </c>
      <c r="E21" s="161">
        <v>1003</v>
      </c>
      <c r="F21" s="140" t="s">
        <v>220</v>
      </c>
      <c r="G21" s="140">
        <v>300</v>
      </c>
      <c r="H21" s="164">
        <v>231</v>
      </c>
      <c r="I21" s="162"/>
      <c r="J21" s="163"/>
      <c r="K21" s="163">
        <f t="shared" si="1"/>
        <v>0</v>
      </c>
      <c r="L21" s="163" t="e">
        <f t="shared" si="2"/>
        <v>#DIV/0!</v>
      </c>
    </row>
    <row r="22" spans="1:16" ht="84">
      <c r="A22" s="49" t="s">
        <v>184</v>
      </c>
      <c r="B22" s="336" t="s">
        <v>447</v>
      </c>
      <c r="C22" s="1448"/>
      <c r="D22" s="161">
        <v>873</v>
      </c>
      <c r="E22" s="161">
        <v>1003</v>
      </c>
      <c r="F22" s="140" t="s">
        <v>221</v>
      </c>
      <c r="G22" s="140">
        <v>300</v>
      </c>
      <c r="H22" s="164">
        <v>241</v>
      </c>
      <c r="I22" s="162"/>
      <c r="J22" s="163"/>
      <c r="K22" s="163">
        <f t="shared" si="1"/>
        <v>0</v>
      </c>
      <c r="L22" s="163" t="e">
        <f t="shared" si="2"/>
        <v>#DIV/0!</v>
      </c>
    </row>
    <row r="23" spans="1:16" ht="60">
      <c r="A23" s="49" t="s">
        <v>185</v>
      </c>
      <c r="B23" s="336" t="s">
        <v>449</v>
      </c>
      <c r="C23" s="1448"/>
      <c r="D23" s="161">
        <v>873</v>
      </c>
      <c r="E23" s="161">
        <v>1003</v>
      </c>
      <c r="F23" s="140" t="s">
        <v>222</v>
      </c>
      <c r="G23" s="140">
        <v>300</v>
      </c>
      <c r="H23" s="164">
        <v>71</v>
      </c>
      <c r="I23" s="162"/>
      <c r="J23" s="163"/>
      <c r="K23" s="163">
        <f t="shared" si="1"/>
        <v>0</v>
      </c>
      <c r="L23" s="163" t="e">
        <f t="shared" si="2"/>
        <v>#DIV/0!</v>
      </c>
    </row>
    <row r="24" spans="1:16" ht="39" customHeight="1">
      <c r="A24" s="49" t="s">
        <v>186</v>
      </c>
      <c r="B24" s="336" t="s">
        <v>450</v>
      </c>
      <c r="C24" s="1448"/>
      <c r="D24" s="161">
        <v>873</v>
      </c>
      <c r="E24" s="161">
        <v>1003</v>
      </c>
      <c r="F24" s="140" t="s">
        <v>223</v>
      </c>
      <c r="G24" s="140">
        <v>300</v>
      </c>
      <c r="H24" s="164">
        <v>35137</v>
      </c>
      <c r="I24" s="162"/>
      <c r="J24" s="163"/>
      <c r="K24" s="163">
        <f t="shared" si="1"/>
        <v>0</v>
      </c>
      <c r="L24" s="163" t="e">
        <f t="shared" si="2"/>
        <v>#DIV/0!</v>
      </c>
    </row>
    <row r="25" spans="1:16" ht="39" customHeight="1">
      <c r="A25" s="49" t="s">
        <v>187</v>
      </c>
      <c r="B25" s="336" t="s">
        <v>451</v>
      </c>
      <c r="C25" s="1448"/>
      <c r="D25" s="161">
        <v>873</v>
      </c>
      <c r="E25" s="161">
        <v>1003</v>
      </c>
      <c r="F25" s="140" t="s">
        <v>224</v>
      </c>
      <c r="G25" s="140">
        <v>300</v>
      </c>
      <c r="H25" s="164">
        <v>9</v>
      </c>
      <c r="I25" s="162"/>
      <c r="J25" s="163"/>
      <c r="K25" s="163">
        <f t="shared" si="1"/>
        <v>0</v>
      </c>
      <c r="L25" s="163" t="e">
        <f t="shared" si="2"/>
        <v>#DIV/0!</v>
      </c>
    </row>
    <row r="26" spans="1:16" ht="39" customHeight="1">
      <c r="A26" s="49" t="s">
        <v>188</v>
      </c>
      <c r="B26" s="336" t="s">
        <v>539</v>
      </c>
      <c r="C26" s="1448"/>
      <c r="D26" s="161">
        <v>873</v>
      </c>
      <c r="E26" s="161">
        <v>1003</v>
      </c>
      <c r="F26" s="140" t="s">
        <v>225</v>
      </c>
      <c r="G26" s="140">
        <v>300</v>
      </c>
      <c r="H26" s="164">
        <v>995</v>
      </c>
      <c r="I26" s="162"/>
      <c r="J26" s="163"/>
      <c r="K26" s="163">
        <f t="shared" si="1"/>
        <v>0</v>
      </c>
      <c r="L26" s="163" t="e">
        <f t="shared" si="2"/>
        <v>#DIV/0!</v>
      </c>
    </row>
    <row r="27" spans="1:16" ht="48" customHeight="1">
      <c r="A27" s="49" t="s">
        <v>189</v>
      </c>
      <c r="B27" s="336" t="s">
        <v>538</v>
      </c>
      <c r="C27" s="1448"/>
      <c r="D27" s="161">
        <v>873</v>
      </c>
      <c r="E27" s="161">
        <v>1003</v>
      </c>
      <c r="F27" s="140" t="s">
        <v>226</v>
      </c>
      <c r="G27" s="140">
        <v>300</v>
      </c>
      <c r="H27" s="164">
        <v>0</v>
      </c>
      <c r="I27" s="162"/>
      <c r="J27" s="163"/>
      <c r="K27" s="163" t="e">
        <f t="shared" si="1"/>
        <v>#DIV/0!</v>
      </c>
      <c r="L27" s="163">
        <v>0</v>
      </c>
    </row>
    <row r="28" spans="1:16" ht="60" customHeight="1">
      <c r="A28" s="49" t="s">
        <v>190</v>
      </c>
      <c r="B28" s="336" t="s">
        <v>537</v>
      </c>
      <c r="C28" s="1448"/>
      <c r="D28" s="161">
        <v>873</v>
      </c>
      <c r="E28" s="161">
        <v>1003</v>
      </c>
      <c r="F28" s="140" t="s">
        <v>227</v>
      </c>
      <c r="G28" s="140">
        <v>300</v>
      </c>
      <c r="H28" s="164">
        <v>10688</v>
      </c>
      <c r="I28" s="162"/>
      <c r="J28" s="163"/>
      <c r="K28" s="163">
        <f t="shared" si="1"/>
        <v>0</v>
      </c>
      <c r="L28" s="163" t="e">
        <f t="shared" ref="L28:L40" si="3">J28/I28*100</f>
        <v>#DIV/0!</v>
      </c>
    </row>
    <row r="29" spans="1:16" ht="48" customHeight="1">
      <c r="A29" s="49" t="s">
        <v>191</v>
      </c>
      <c r="B29" s="336" t="s">
        <v>536</v>
      </c>
      <c r="C29" s="1448"/>
      <c r="D29" s="161">
        <v>873</v>
      </c>
      <c r="E29" s="161">
        <v>1003</v>
      </c>
      <c r="F29" s="140" t="s">
        <v>228</v>
      </c>
      <c r="G29" s="140">
        <v>300</v>
      </c>
      <c r="H29" s="164">
        <v>36200</v>
      </c>
      <c r="I29" s="162"/>
      <c r="J29" s="163"/>
      <c r="K29" s="163">
        <f t="shared" si="1"/>
        <v>0</v>
      </c>
      <c r="L29" s="163" t="e">
        <f t="shared" si="3"/>
        <v>#DIV/0!</v>
      </c>
    </row>
    <row r="30" spans="1:16" ht="87" customHeight="1">
      <c r="A30" s="49" t="s">
        <v>192</v>
      </c>
      <c r="B30" s="336" t="s">
        <v>535</v>
      </c>
      <c r="C30" s="1448"/>
      <c r="D30" s="161">
        <v>873</v>
      </c>
      <c r="E30" s="161">
        <v>1003</v>
      </c>
      <c r="F30" s="140" t="s">
        <v>229</v>
      </c>
      <c r="G30" s="140">
        <v>300</v>
      </c>
      <c r="H30" s="164">
        <v>2272</v>
      </c>
      <c r="I30" s="162"/>
      <c r="J30" s="163"/>
      <c r="K30" s="163">
        <f t="shared" si="1"/>
        <v>0</v>
      </c>
      <c r="L30" s="163" t="e">
        <f t="shared" si="3"/>
        <v>#DIV/0!</v>
      </c>
    </row>
    <row r="31" spans="1:16" ht="49.5" customHeight="1">
      <c r="A31" s="49" t="s">
        <v>193</v>
      </c>
      <c r="B31" s="336" t="s">
        <v>534</v>
      </c>
      <c r="C31" s="1448"/>
      <c r="D31" s="161">
        <v>873</v>
      </c>
      <c r="E31" s="161">
        <v>1003</v>
      </c>
      <c r="F31" s="140" t="s">
        <v>230</v>
      </c>
      <c r="G31" s="140">
        <v>300</v>
      </c>
      <c r="H31" s="164">
        <v>9941</v>
      </c>
      <c r="I31" s="162"/>
      <c r="J31" s="163"/>
      <c r="K31" s="163">
        <f t="shared" si="1"/>
        <v>0</v>
      </c>
      <c r="L31" s="163" t="e">
        <f t="shared" si="3"/>
        <v>#DIV/0!</v>
      </c>
    </row>
    <row r="32" spans="1:16" ht="58.5" customHeight="1">
      <c r="A32" s="49" t="s">
        <v>194</v>
      </c>
      <c r="B32" s="336" t="s">
        <v>533</v>
      </c>
      <c r="C32" s="1448"/>
      <c r="D32" s="161">
        <v>873</v>
      </c>
      <c r="E32" s="161">
        <v>1003</v>
      </c>
      <c r="F32" s="140" t="s">
        <v>231</v>
      </c>
      <c r="G32" s="140">
        <v>300</v>
      </c>
      <c r="H32" s="164">
        <v>7044</v>
      </c>
      <c r="I32" s="162"/>
      <c r="J32" s="163"/>
      <c r="K32" s="163">
        <f t="shared" si="1"/>
        <v>0</v>
      </c>
      <c r="L32" s="163" t="e">
        <f t="shared" si="3"/>
        <v>#DIV/0!</v>
      </c>
    </row>
    <row r="33" spans="1:12" ht="36">
      <c r="A33" s="49" t="s">
        <v>195</v>
      </c>
      <c r="B33" s="336" t="s">
        <v>453</v>
      </c>
      <c r="C33" s="1448"/>
      <c r="D33" s="161">
        <v>873</v>
      </c>
      <c r="E33" s="161">
        <v>1003</v>
      </c>
      <c r="F33" s="140" t="s">
        <v>232</v>
      </c>
      <c r="G33" s="140">
        <v>300</v>
      </c>
      <c r="H33" s="164">
        <v>589</v>
      </c>
      <c r="I33" s="162"/>
      <c r="J33" s="163"/>
      <c r="K33" s="163">
        <f t="shared" si="1"/>
        <v>0</v>
      </c>
      <c r="L33" s="163" t="e">
        <f t="shared" si="3"/>
        <v>#DIV/0!</v>
      </c>
    </row>
    <row r="34" spans="1:12" ht="74.25" customHeight="1">
      <c r="A34" s="49" t="s">
        <v>196</v>
      </c>
      <c r="B34" s="667" t="s">
        <v>771</v>
      </c>
      <c r="C34" s="1448"/>
      <c r="D34" s="161">
        <v>873</v>
      </c>
      <c r="E34" s="161">
        <v>1003</v>
      </c>
      <c r="F34" s="140" t="s">
        <v>233</v>
      </c>
      <c r="G34" s="140">
        <v>300</v>
      </c>
      <c r="H34" s="164">
        <v>3127.68</v>
      </c>
      <c r="I34" s="162"/>
      <c r="J34" s="163"/>
      <c r="K34" s="163">
        <f t="shared" si="1"/>
        <v>0</v>
      </c>
      <c r="L34" s="163" t="e">
        <f t="shared" si="3"/>
        <v>#DIV/0!</v>
      </c>
    </row>
    <row r="35" spans="1:12" ht="59.25" customHeight="1">
      <c r="A35" s="55" t="s">
        <v>197</v>
      </c>
      <c r="B35" s="338" t="s">
        <v>452</v>
      </c>
      <c r="C35" s="1448"/>
      <c r="D35" s="165">
        <v>873</v>
      </c>
      <c r="E35" s="165">
        <v>1001</v>
      </c>
      <c r="F35" s="141" t="s">
        <v>246</v>
      </c>
      <c r="G35" s="141">
        <v>300</v>
      </c>
      <c r="H35" s="166">
        <v>4974.84</v>
      </c>
      <c r="I35" s="167"/>
      <c r="J35" s="168"/>
      <c r="K35" s="192">
        <f t="shared" si="1"/>
        <v>0</v>
      </c>
      <c r="L35" s="193" t="e">
        <f t="shared" si="3"/>
        <v>#DIV/0!</v>
      </c>
    </row>
    <row r="36" spans="1:12" ht="84" customHeight="1">
      <c r="A36" s="55" t="s">
        <v>756</v>
      </c>
      <c r="B36" s="635" t="s">
        <v>770</v>
      </c>
      <c r="C36" s="673"/>
      <c r="D36" s="165">
        <v>873</v>
      </c>
      <c r="E36" s="165">
        <v>1003</v>
      </c>
      <c r="F36" s="141" t="s">
        <v>769</v>
      </c>
      <c r="G36" s="141">
        <v>300</v>
      </c>
      <c r="H36" s="166">
        <v>731</v>
      </c>
      <c r="I36" s="167"/>
      <c r="J36" s="168"/>
      <c r="K36" s="192">
        <f t="shared" ref="K36" si="4">J36/H36*100</f>
        <v>0</v>
      </c>
      <c r="L36" s="193" t="e">
        <f t="shared" ref="L36" si="5">J36/I36*100</f>
        <v>#DIV/0!</v>
      </c>
    </row>
    <row r="37" spans="1:12" ht="15.75" thickBot="1">
      <c r="A37" s="1473" t="s">
        <v>145</v>
      </c>
      <c r="B37" s="1484" t="s">
        <v>525</v>
      </c>
      <c r="C37" s="687" t="s">
        <v>252</v>
      </c>
      <c r="D37" s="688">
        <v>873</v>
      </c>
      <c r="E37" s="688" t="s">
        <v>144</v>
      </c>
      <c r="F37" s="688" t="s">
        <v>144</v>
      </c>
      <c r="G37" s="689" t="s">
        <v>144</v>
      </c>
      <c r="H37" s="690">
        <f>H38</f>
        <v>45955</v>
      </c>
      <c r="I37" s="691">
        <f>I38</f>
        <v>35712.9</v>
      </c>
      <c r="J37" s="691">
        <f>J38</f>
        <v>29678.5</v>
      </c>
      <c r="K37" s="692">
        <f t="shared" si="1"/>
        <v>64.581655967794589</v>
      </c>
      <c r="L37" s="693">
        <f t="shared" si="3"/>
        <v>83.103024397346616</v>
      </c>
    </row>
    <row r="38" spans="1:12" ht="20.25" customHeight="1" thickBot="1">
      <c r="A38" s="1469"/>
      <c r="B38" s="1485"/>
      <c r="C38" s="1456" t="s">
        <v>251</v>
      </c>
      <c r="D38" s="173">
        <v>873</v>
      </c>
      <c r="E38" s="174" t="s">
        <v>144</v>
      </c>
      <c r="F38" s="174" t="s">
        <v>144</v>
      </c>
      <c r="G38" s="174" t="s">
        <v>144</v>
      </c>
      <c r="H38" s="175">
        <f>H39+H40</f>
        <v>45955</v>
      </c>
      <c r="I38" s="221">
        <f>I39+I40</f>
        <v>35712.9</v>
      </c>
      <c r="J38" s="221">
        <f>J39+J40</f>
        <v>29678.5</v>
      </c>
      <c r="K38" s="169">
        <f t="shared" si="1"/>
        <v>64.581655967794589</v>
      </c>
      <c r="L38" s="170">
        <f t="shared" si="3"/>
        <v>83.103024397346616</v>
      </c>
    </row>
    <row r="39" spans="1:12" ht="18.75" customHeight="1" thickBot="1">
      <c r="A39" s="1474" t="s">
        <v>174</v>
      </c>
      <c r="B39" s="1302" t="s">
        <v>532</v>
      </c>
      <c r="C39" s="1457"/>
      <c r="D39" s="161">
        <v>873</v>
      </c>
      <c r="E39" s="161">
        <v>1002</v>
      </c>
      <c r="F39" s="140" t="s">
        <v>234</v>
      </c>
      <c r="G39" s="140">
        <v>600</v>
      </c>
      <c r="H39" s="176">
        <f>'Мониторинг 2016г'!I44</f>
        <v>45955</v>
      </c>
      <c r="I39" s="163">
        <f>'Мониторинг 2016г'!J44</f>
        <v>35712.9</v>
      </c>
      <c r="J39" s="163">
        <f>'Мониторинг 2016г'!K44</f>
        <v>29678.5</v>
      </c>
      <c r="K39" s="171">
        <f t="shared" si="1"/>
        <v>64.581655967794589</v>
      </c>
      <c r="L39" s="172">
        <f t="shared" si="3"/>
        <v>83.103024397346616</v>
      </c>
    </row>
    <row r="40" spans="1:12" ht="29.25" customHeight="1" thickBot="1">
      <c r="A40" s="1475"/>
      <c r="B40" s="1451"/>
      <c r="C40" s="1458"/>
      <c r="D40" s="177"/>
      <c r="E40" s="177"/>
      <c r="F40" s="143"/>
      <c r="G40" s="143"/>
      <c r="H40" s="178"/>
      <c r="I40" s="179"/>
      <c r="J40" s="179"/>
      <c r="K40" s="171" t="e">
        <f t="shared" si="1"/>
        <v>#DIV/0!</v>
      </c>
      <c r="L40" s="172" t="e">
        <f t="shared" si="3"/>
        <v>#DIV/0!</v>
      </c>
    </row>
    <row r="41" spans="1:12" ht="15.75" thickBot="1">
      <c r="A41" s="1476" t="s">
        <v>146</v>
      </c>
      <c r="B41" s="1486" t="s">
        <v>526</v>
      </c>
      <c r="C41" s="419" t="s">
        <v>252</v>
      </c>
      <c r="D41" s="174">
        <v>873</v>
      </c>
      <c r="E41" s="174" t="s">
        <v>144</v>
      </c>
      <c r="F41" s="174" t="s">
        <v>144</v>
      </c>
      <c r="G41" s="174" t="s">
        <v>144</v>
      </c>
      <c r="H41" s="175">
        <f>H42</f>
        <v>166668.31</v>
      </c>
      <c r="I41" s="180">
        <f>I42</f>
        <v>167879.19</v>
      </c>
      <c r="J41" s="181">
        <f>J42</f>
        <v>158598.74</v>
      </c>
      <c r="K41" s="182">
        <f t="shared" ref="K41:K63" si="6">J41/H41*100</f>
        <v>95.158305739105415</v>
      </c>
      <c r="L41" s="183">
        <f t="shared" ref="L41:L63" si="7">J41/I41*100</f>
        <v>94.471947356905872</v>
      </c>
    </row>
    <row r="42" spans="1:12" ht="37.5" customHeight="1" thickBot="1">
      <c r="A42" s="1464"/>
      <c r="B42" s="1487"/>
      <c r="C42" s="1449" t="s">
        <v>251</v>
      </c>
      <c r="D42" s="184">
        <v>873</v>
      </c>
      <c r="E42" s="185" t="s">
        <v>144</v>
      </c>
      <c r="F42" s="185" t="s">
        <v>144</v>
      </c>
      <c r="G42" s="185" t="s">
        <v>144</v>
      </c>
      <c r="H42" s="186">
        <f>H43+H44+H45+H46+H47+H48+H49+H50+H51+H52</f>
        <v>166668.31</v>
      </c>
      <c r="I42" s="187">
        <f>I43+I44+I45+I46+I47+I48+I49+I50+I51+I52</f>
        <v>167879.19</v>
      </c>
      <c r="J42" s="187">
        <f>J43+J44+J45+J46+J47+J48+J49+J50+J51+J52</f>
        <v>158598.74</v>
      </c>
      <c r="K42" s="171">
        <f t="shared" si="6"/>
        <v>95.158305739105415</v>
      </c>
      <c r="L42" s="172">
        <f t="shared" si="7"/>
        <v>94.471947356905872</v>
      </c>
    </row>
    <row r="43" spans="1:12" ht="88.5" customHeight="1">
      <c r="A43" s="58" t="s">
        <v>166</v>
      </c>
      <c r="B43" s="337" t="s">
        <v>454</v>
      </c>
      <c r="C43" s="1450"/>
      <c r="D43" s="157">
        <v>873</v>
      </c>
      <c r="E43" s="157">
        <v>1003</v>
      </c>
      <c r="F43" s="139" t="s">
        <v>235</v>
      </c>
      <c r="G43" s="139">
        <v>300</v>
      </c>
      <c r="H43" s="188">
        <v>43391</v>
      </c>
      <c r="I43" s="159">
        <f>'Мониторинг 2016г'!J47</f>
        <v>47232.45</v>
      </c>
      <c r="J43" s="159">
        <f>'Мониторинг 2016г'!K47</f>
        <v>37953.51</v>
      </c>
      <c r="K43" s="160">
        <f t="shared" si="6"/>
        <v>87.468622525408506</v>
      </c>
      <c r="L43" s="160">
        <f t="shared" si="7"/>
        <v>80.35473493329269</v>
      </c>
    </row>
    <row r="44" spans="1:12" ht="75" customHeight="1">
      <c r="A44" s="56" t="s">
        <v>167</v>
      </c>
      <c r="B44" s="336" t="s">
        <v>549</v>
      </c>
      <c r="C44" s="1450"/>
      <c r="D44" s="165">
        <v>873</v>
      </c>
      <c r="E44" s="165">
        <v>1003</v>
      </c>
      <c r="F44" s="141" t="s">
        <v>236</v>
      </c>
      <c r="G44" s="141">
        <v>300</v>
      </c>
      <c r="H44" s="188">
        <v>5062.6899999999996</v>
      </c>
      <c r="I44" s="159">
        <f>'Мониторинг 2016г'!J48</f>
        <v>4130.2299999999996</v>
      </c>
      <c r="J44" s="159">
        <f>'Мониторинг 2016г'!K48</f>
        <v>4128.72</v>
      </c>
      <c r="K44" s="163">
        <f t="shared" si="6"/>
        <v>81.551902249594605</v>
      </c>
      <c r="L44" s="163">
        <f t="shared" si="7"/>
        <v>99.963440292671365</v>
      </c>
    </row>
    <row r="45" spans="1:12" ht="39.75" customHeight="1">
      <c r="A45" s="56" t="s">
        <v>253</v>
      </c>
      <c r="B45" s="336" t="s">
        <v>548</v>
      </c>
      <c r="C45" s="1450"/>
      <c r="D45" s="161">
        <v>873</v>
      </c>
      <c r="E45" s="161">
        <v>1004</v>
      </c>
      <c r="F45" s="140" t="s">
        <v>237</v>
      </c>
      <c r="G45" s="140">
        <v>300</v>
      </c>
      <c r="H45" s="164">
        <v>1502.62</v>
      </c>
      <c r="I45" s="162">
        <v>1488.01</v>
      </c>
      <c r="J45" s="162">
        <v>1488.01</v>
      </c>
      <c r="K45" s="163">
        <f t="shared" si="6"/>
        <v>99.027698286992063</v>
      </c>
      <c r="L45" s="163">
        <f t="shared" si="7"/>
        <v>100</v>
      </c>
    </row>
    <row r="46" spans="1:12" ht="24">
      <c r="A46" s="56" t="s">
        <v>254</v>
      </c>
      <c r="B46" s="336" t="s">
        <v>547</v>
      </c>
      <c r="C46" s="1450"/>
      <c r="D46" s="161">
        <v>873</v>
      </c>
      <c r="E46" s="161">
        <v>1004</v>
      </c>
      <c r="F46" s="140" t="s">
        <v>238</v>
      </c>
      <c r="G46" s="140">
        <v>300</v>
      </c>
      <c r="H46" s="164">
        <v>8744</v>
      </c>
      <c r="I46" s="162">
        <v>8718.57</v>
      </c>
      <c r="J46" s="162">
        <v>8718.57</v>
      </c>
      <c r="K46" s="163">
        <f t="shared" si="6"/>
        <v>99.709172003659646</v>
      </c>
      <c r="L46" s="163">
        <f t="shared" si="7"/>
        <v>100</v>
      </c>
    </row>
    <row r="47" spans="1:12" ht="24">
      <c r="A47" s="56" t="s">
        <v>255</v>
      </c>
      <c r="B47" s="336" t="s">
        <v>455</v>
      </c>
      <c r="C47" s="1450"/>
      <c r="D47" s="161">
        <v>873</v>
      </c>
      <c r="E47" s="161">
        <v>1003</v>
      </c>
      <c r="F47" s="140" t="s">
        <v>239</v>
      </c>
      <c r="G47" s="140">
        <v>300</v>
      </c>
      <c r="H47" s="164">
        <v>25818</v>
      </c>
      <c r="I47" s="162">
        <v>25332.81</v>
      </c>
      <c r="J47" s="162">
        <v>25332.81</v>
      </c>
      <c r="K47" s="163">
        <f t="shared" si="6"/>
        <v>98.120729723448761</v>
      </c>
      <c r="L47" s="163">
        <f t="shared" si="7"/>
        <v>100</v>
      </c>
    </row>
    <row r="48" spans="1:12" ht="63.75" customHeight="1">
      <c r="A48" s="56" t="s">
        <v>256</v>
      </c>
      <c r="B48" s="336" t="s">
        <v>550</v>
      </c>
      <c r="C48" s="1450"/>
      <c r="D48" s="161">
        <v>873</v>
      </c>
      <c r="E48" s="161">
        <v>1004</v>
      </c>
      <c r="F48" s="140" t="s">
        <v>240</v>
      </c>
      <c r="G48" s="140">
        <v>600</v>
      </c>
      <c r="H48" s="164">
        <v>46576</v>
      </c>
      <c r="I48" s="162">
        <v>46146.81</v>
      </c>
      <c r="J48" s="162">
        <v>46146.81</v>
      </c>
      <c r="K48" s="163">
        <f t="shared" si="6"/>
        <v>99.078516832703528</v>
      </c>
      <c r="L48" s="163">
        <f t="shared" si="7"/>
        <v>100</v>
      </c>
    </row>
    <row r="49" spans="1:15" ht="87" customHeight="1">
      <c r="A49" s="56" t="s">
        <v>257</v>
      </c>
      <c r="B49" s="418" t="s">
        <v>551</v>
      </c>
      <c r="C49" s="1450"/>
      <c r="D49" s="161">
        <v>873</v>
      </c>
      <c r="E49" s="161">
        <v>1004</v>
      </c>
      <c r="F49" s="140" t="s">
        <v>241</v>
      </c>
      <c r="G49" s="140">
        <v>300</v>
      </c>
      <c r="H49" s="164">
        <v>184</v>
      </c>
      <c r="I49" s="162">
        <v>140.5</v>
      </c>
      <c r="J49" s="162">
        <v>140.5</v>
      </c>
      <c r="K49" s="163">
        <f t="shared" si="6"/>
        <v>76.358695652173907</v>
      </c>
      <c r="L49" s="163">
        <f t="shared" si="7"/>
        <v>100</v>
      </c>
    </row>
    <row r="50" spans="1:15" ht="50.25" customHeight="1">
      <c r="A50" s="56" t="s">
        <v>258</v>
      </c>
      <c r="B50" s="418" t="s">
        <v>456</v>
      </c>
      <c r="C50" s="1450"/>
      <c r="D50" s="161">
        <v>873</v>
      </c>
      <c r="E50" s="161">
        <v>1004</v>
      </c>
      <c r="F50" s="140" t="s">
        <v>242</v>
      </c>
      <c r="G50" s="140">
        <v>300</v>
      </c>
      <c r="H50" s="164">
        <v>8506</v>
      </c>
      <c r="I50" s="162">
        <v>8362.7199999999993</v>
      </c>
      <c r="J50" s="162">
        <v>8362.7199999999993</v>
      </c>
      <c r="K50" s="163">
        <f t="shared" si="6"/>
        <v>98.315541970373843</v>
      </c>
      <c r="L50" s="163">
        <f t="shared" si="7"/>
        <v>100</v>
      </c>
      <c r="O50" s="108"/>
    </row>
    <row r="51" spans="1:15" ht="54" customHeight="1">
      <c r="A51" s="56" t="s">
        <v>259</v>
      </c>
      <c r="B51" s="418" t="s">
        <v>552</v>
      </c>
      <c r="C51" s="1450"/>
      <c r="D51" s="161">
        <v>873</v>
      </c>
      <c r="E51" s="161">
        <v>1004</v>
      </c>
      <c r="F51" s="140" t="s">
        <v>243</v>
      </c>
      <c r="G51" s="140">
        <v>600</v>
      </c>
      <c r="H51" s="164">
        <v>26619</v>
      </c>
      <c r="I51" s="162">
        <v>26225.24</v>
      </c>
      <c r="J51" s="162">
        <v>26225.24</v>
      </c>
      <c r="K51" s="163">
        <f t="shared" si="6"/>
        <v>98.52075585108382</v>
      </c>
      <c r="L51" s="163">
        <f t="shared" si="7"/>
        <v>100</v>
      </c>
    </row>
    <row r="52" spans="1:15" ht="44.25" customHeight="1">
      <c r="A52" s="62" t="s">
        <v>260</v>
      </c>
      <c r="B52" s="417" t="s">
        <v>457</v>
      </c>
      <c r="C52" s="1450"/>
      <c r="D52" s="189">
        <v>873</v>
      </c>
      <c r="E52" s="189">
        <v>1003</v>
      </c>
      <c r="F52" s="142" t="s">
        <v>244</v>
      </c>
      <c r="G52" s="142">
        <v>300</v>
      </c>
      <c r="H52" s="190">
        <v>265</v>
      </c>
      <c r="I52" s="191">
        <v>101.85</v>
      </c>
      <c r="J52" s="191">
        <v>101.85</v>
      </c>
      <c r="K52" s="192">
        <f t="shared" si="6"/>
        <v>38.433962264150942</v>
      </c>
      <c r="L52" s="193">
        <f t="shared" si="7"/>
        <v>100</v>
      </c>
    </row>
    <row r="53" spans="1:15" ht="51" customHeight="1">
      <c r="A53" s="62" t="s">
        <v>761</v>
      </c>
      <c r="B53" s="639" t="s">
        <v>763</v>
      </c>
      <c r="C53" s="655"/>
      <c r="D53" s="161">
        <v>873</v>
      </c>
      <c r="E53" s="161">
        <v>1003</v>
      </c>
      <c r="F53" s="140"/>
      <c r="G53" s="140">
        <v>300</v>
      </c>
      <c r="H53" s="164">
        <v>940</v>
      </c>
      <c r="I53" s="162"/>
      <c r="J53" s="162"/>
      <c r="K53" s="163"/>
      <c r="L53" s="163"/>
    </row>
    <row r="54" spans="1:15" ht="16.5" customHeight="1" thickBot="1">
      <c r="A54" s="1463" t="s">
        <v>148</v>
      </c>
      <c r="B54" s="1480" t="s">
        <v>527</v>
      </c>
      <c r="C54" s="687" t="s">
        <v>252</v>
      </c>
      <c r="D54" s="694">
        <v>873</v>
      </c>
      <c r="E54" s="695" t="s">
        <v>144</v>
      </c>
      <c r="F54" s="695" t="s">
        <v>144</v>
      </c>
      <c r="G54" s="695" t="s">
        <v>144</v>
      </c>
      <c r="H54" s="696">
        <f t="shared" ref="H54:J55" si="8">H55</f>
        <v>1671.1</v>
      </c>
      <c r="I54" s="691">
        <f t="shared" si="8"/>
        <v>1671.1</v>
      </c>
      <c r="J54" s="691">
        <f t="shared" si="8"/>
        <v>1671.1</v>
      </c>
      <c r="K54" s="692">
        <f t="shared" si="6"/>
        <v>100</v>
      </c>
      <c r="L54" s="693">
        <f t="shared" si="7"/>
        <v>100</v>
      </c>
    </row>
    <row r="55" spans="1:15" ht="60.75" customHeight="1" thickBot="1">
      <c r="A55" s="1464"/>
      <c r="B55" s="1481"/>
      <c r="C55" s="1454" t="s">
        <v>251</v>
      </c>
      <c r="D55" s="194">
        <v>873</v>
      </c>
      <c r="E55" s="195" t="s">
        <v>144</v>
      </c>
      <c r="F55" s="195" t="s">
        <v>144</v>
      </c>
      <c r="G55" s="195" t="s">
        <v>144</v>
      </c>
      <c r="H55" s="196">
        <f t="shared" si="8"/>
        <v>1671.1</v>
      </c>
      <c r="I55" s="221">
        <f t="shared" si="8"/>
        <v>1671.1</v>
      </c>
      <c r="J55" s="221">
        <f t="shared" si="8"/>
        <v>1671.1</v>
      </c>
      <c r="K55" s="169">
        <f t="shared" si="6"/>
        <v>100</v>
      </c>
      <c r="L55" s="170">
        <f t="shared" si="7"/>
        <v>100</v>
      </c>
    </row>
    <row r="56" spans="1:15" ht="53.25" customHeight="1" thickBot="1">
      <c r="A56" s="59" t="s">
        <v>168</v>
      </c>
      <c r="B56" s="420" t="s">
        <v>531</v>
      </c>
      <c r="C56" s="1455"/>
      <c r="D56" s="197">
        <v>873</v>
      </c>
      <c r="E56" s="198">
        <v>1006</v>
      </c>
      <c r="F56" s="199" t="s">
        <v>245</v>
      </c>
      <c r="G56" s="199">
        <v>600</v>
      </c>
      <c r="H56" s="200">
        <v>1671.1</v>
      </c>
      <c r="I56" s="179">
        <v>1671.1</v>
      </c>
      <c r="J56" s="191">
        <v>1671.1</v>
      </c>
      <c r="K56" s="171">
        <f t="shared" si="6"/>
        <v>100</v>
      </c>
      <c r="L56" s="172">
        <f t="shared" si="7"/>
        <v>100</v>
      </c>
    </row>
    <row r="57" spans="1:15" ht="18.75" customHeight="1" thickBot="1">
      <c r="A57" s="1468" t="s">
        <v>149</v>
      </c>
      <c r="B57" s="1482" t="s">
        <v>528</v>
      </c>
      <c r="C57" s="52" t="s">
        <v>252</v>
      </c>
      <c r="D57" s="201">
        <v>873</v>
      </c>
      <c r="E57" s="202" t="s">
        <v>144</v>
      </c>
      <c r="F57" s="202" t="s">
        <v>144</v>
      </c>
      <c r="G57" s="203" t="s">
        <v>144</v>
      </c>
      <c r="H57" s="204">
        <f>H58</f>
        <v>11139.3</v>
      </c>
      <c r="I57" s="220">
        <f>I58</f>
        <v>11139.3</v>
      </c>
      <c r="J57" s="220">
        <f>J58</f>
        <v>11139.3</v>
      </c>
      <c r="K57" s="217">
        <f t="shared" si="6"/>
        <v>100</v>
      </c>
      <c r="L57" s="218">
        <f t="shared" si="7"/>
        <v>100</v>
      </c>
    </row>
    <row r="58" spans="1:15" ht="21.75" customHeight="1" thickBot="1">
      <c r="A58" s="1469"/>
      <c r="B58" s="1483"/>
      <c r="C58" s="1445" t="s">
        <v>251</v>
      </c>
      <c r="D58" s="205">
        <v>873</v>
      </c>
      <c r="E58" s="205" t="s">
        <v>144</v>
      </c>
      <c r="F58" s="205" t="s">
        <v>144</v>
      </c>
      <c r="G58" s="206" t="s">
        <v>144</v>
      </c>
      <c r="H58" s="207">
        <f>H59+H60+H61+H62+H63</f>
        <v>11139.3</v>
      </c>
      <c r="I58" s="219">
        <f>I59+I60+I61+I62+I63</f>
        <v>11139.3</v>
      </c>
      <c r="J58" s="219">
        <f>J59+J60+J61+J62+J63</f>
        <v>11139.3</v>
      </c>
      <c r="K58" s="169">
        <f t="shared" si="6"/>
        <v>100</v>
      </c>
      <c r="L58" s="170">
        <f t="shared" si="7"/>
        <v>100</v>
      </c>
    </row>
    <row r="59" spans="1:15" ht="39.75" customHeight="1">
      <c r="A59" s="58" t="s">
        <v>169</v>
      </c>
      <c r="B59" s="336" t="s">
        <v>529</v>
      </c>
      <c r="C59" s="1445"/>
      <c r="D59" s="161">
        <v>873</v>
      </c>
      <c r="E59" s="161">
        <v>1006</v>
      </c>
      <c r="F59" s="140" t="s">
        <v>247</v>
      </c>
      <c r="G59" s="140">
        <v>200</v>
      </c>
      <c r="H59" s="188">
        <v>7435</v>
      </c>
      <c r="I59" s="160">
        <v>7435</v>
      </c>
      <c r="J59" s="160">
        <v>7435</v>
      </c>
      <c r="K59" s="160">
        <f t="shared" si="6"/>
        <v>100</v>
      </c>
      <c r="L59" s="208">
        <f t="shared" si="7"/>
        <v>100</v>
      </c>
    </row>
    <row r="60" spans="1:15" ht="70.5" customHeight="1">
      <c r="A60" s="56" t="s">
        <v>170</v>
      </c>
      <c r="B60" s="336" t="s">
        <v>458</v>
      </c>
      <c r="C60" s="1445"/>
      <c r="D60" s="161">
        <v>873</v>
      </c>
      <c r="E60" s="161">
        <v>1006</v>
      </c>
      <c r="F60" s="140" t="s">
        <v>248</v>
      </c>
      <c r="G60" s="140">
        <v>200</v>
      </c>
      <c r="H60" s="164">
        <v>333</v>
      </c>
      <c r="I60" s="163">
        <v>333</v>
      </c>
      <c r="J60" s="163">
        <v>333</v>
      </c>
      <c r="K60" s="163">
        <f t="shared" si="6"/>
        <v>100</v>
      </c>
      <c r="L60" s="209">
        <f t="shared" si="7"/>
        <v>100</v>
      </c>
    </row>
    <row r="61" spans="1:15" ht="48" customHeight="1">
      <c r="A61" s="56" t="s">
        <v>171</v>
      </c>
      <c r="B61" s="336" t="s">
        <v>459</v>
      </c>
      <c r="C61" s="1445"/>
      <c r="D61" s="161">
        <v>873</v>
      </c>
      <c r="E61" s="161">
        <v>1006</v>
      </c>
      <c r="F61" s="140" t="s">
        <v>249</v>
      </c>
      <c r="G61" s="140">
        <v>200</v>
      </c>
      <c r="H61" s="164">
        <v>761</v>
      </c>
      <c r="I61" s="163">
        <v>761</v>
      </c>
      <c r="J61" s="163">
        <v>761</v>
      </c>
      <c r="K61" s="163">
        <f t="shared" si="6"/>
        <v>100</v>
      </c>
      <c r="L61" s="209">
        <f t="shared" si="7"/>
        <v>100</v>
      </c>
    </row>
    <row r="62" spans="1:15" ht="61.5" customHeight="1">
      <c r="A62" s="56" t="s">
        <v>172</v>
      </c>
      <c r="B62" s="336" t="s">
        <v>530</v>
      </c>
      <c r="C62" s="1445"/>
      <c r="D62" s="161">
        <v>873</v>
      </c>
      <c r="E62" s="161">
        <v>1006</v>
      </c>
      <c r="F62" s="140" t="s">
        <v>739</v>
      </c>
      <c r="G62" s="140">
        <v>200</v>
      </c>
      <c r="H62" s="164">
        <v>2601</v>
      </c>
      <c r="I62" s="163">
        <v>2601</v>
      </c>
      <c r="J62" s="163">
        <v>2601</v>
      </c>
      <c r="K62" s="163">
        <f t="shared" si="6"/>
        <v>100</v>
      </c>
      <c r="L62" s="209">
        <f t="shared" si="7"/>
        <v>100</v>
      </c>
    </row>
    <row r="63" spans="1:15" ht="35.25" customHeight="1" thickBot="1">
      <c r="A63" s="57" t="s">
        <v>173</v>
      </c>
      <c r="B63" s="46" t="s">
        <v>460</v>
      </c>
      <c r="C63" s="1446"/>
      <c r="D63" s="177">
        <v>873</v>
      </c>
      <c r="E63" s="177">
        <v>1006</v>
      </c>
      <c r="F63" s="143" t="s">
        <v>250</v>
      </c>
      <c r="G63" s="143">
        <v>200</v>
      </c>
      <c r="H63" s="210">
        <v>9.3000000000000007</v>
      </c>
      <c r="I63" s="179">
        <v>9.3000000000000007</v>
      </c>
      <c r="J63" s="179">
        <v>9.3000000000000007</v>
      </c>
      <c r="K63" s="211">
        <f t="shared" si="6"/>
        <v>100</v>
      </c>
      <c r="L63" s="212">
        <f t="shared" si="7"/>
        <v>100</v>
      </c>
    </row>
    <row r="65" spans="2:8" ht="17.25" customHeight="1">
      <c r="B65" s="1443" t="s">
        <v>367</v>
      </c>
      <c r="C65" s="1443"/>
      <c r="D65" s="556"/>
      <c r="E65" s="556"/>
      <c r="F65" s="556"/>
      <c r="G65" s="421" t="s">
        <v>368</v>
      </c>
      <c r="H65" s="421"/>
    </row>
    <row r="66" spans="2:8" ht="15.75">
      <c r="B66" s="556"/>
      <c r="C66" s="556"/>
      <c r="D66" s="556"/>
      <c r="E66" s="556"/>
      <c r="F66" s="556"/>
      <c r="G66" s="556"/>
      <c r="H66" s="421"/>
    </row>
    <row r="67" spans="2:8" ht="15.75">
      <c r="B67" s="1444" t="s">
        <v>369</v>
      </c>
      <c r="C67" s="1444"/>
      <c r="D67" s="421"/>
      <c r="E67" s="421"/>
      <c r="F67" s="421"/>
      <c r="G67" s="421" t="s">
        <v>370</v>
      </c>
      <c r="H67" s="421"/>
    </row>
  </sheetData>
  <mergeCells count="34">
    <mergeCell ref="A7:A10"/>
    <mergeCell ref="A57:A58"/>
    <mergeCell ref="B7:B10"/>
    <mergeCell ref="A37:A38"/>
    <mergeCell ref="A39:A40"/>
    <mergeCell ref="A41:A42"/>
    <mergeCell ref="B11:B12"/>
    <mergeCell ref="A11:A12"/>
    <mergeCell ref="B54:B55"/>
    <mergeCell ref="B57:B58"/>
    <mergeCell ref="B37:B38"/>
    <mergeCell ref="B41:B42"/>
    <mergeCell ref="K4:K5"/>
    <mergeCell ref="L4:L5"/>
    <mergeCell ref="C55:C56"/>
    <mergeCell ref="C38:C40"/>
    <mergeCell ref="A1:L1"/>
    <mergeCell ref="A3:A5"/>
    <mergeCell ref="B3:B5"/>
    <mergeCell ref="D3:G3"/>
    <mergeCell ref="H3:L3"/>
    <mergeCell ref="D4:D5"/>
    <mergeCell ref="F4:F5"/>
    <mergeCell ref="G4:G5"/>
    <mergeCell ref="H4:H5"/>
    <mergeCell ref="I4:I5"/>
    <mergeCell ref="J4:J5"/>
    <mergeCell ref="A54:A55"/>
    <mergeCell ref="B65:C65"/>
    <mergeCell ref="B67:C67"/>
    <mergeCell ref="C58:C63"/>
    <mergeCell ref="C12:C35"/>
    <mergeCell ref="C42:C52"/>
    <mergeCell ref="B39:B40"/>
  </mergeCells>
  <pageMargins left="0.70866141732283472" right="0.31496062992125984" top="0.98425196850393704" bottom="0.59055118110236227" header="0.31496062992125984" footer="0.31496062992125984"/>
  <pageSetup paperSize="9" scale="80" orientation="landscape" r:id="rId1"/>
  <rowBreaks count="4" manualBreakCount="4">
    <brk id="17" max="11" man="1"/>
    <brk id="26" max="11" man="1"/>
    <brk id="36" max="11" man="1"/>
    <brk id="48" max="11" man="1"/>
  </rowBreaks>
  <ignoredErrors>
    <ignoredError sqref="K27" evalError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C00FF"/>
  </sheetPr>
  <dimension ref="A1:F25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3" sqref="J23"/>
    </sheetView>
  </sheetViews>
  <sheetFormatPr defaultRowHeight="15"/>
  <cols>
    <col min="1" max="1" width="10.140625" bestFit="1" customWidth="1"/>
    <col min="2" max="2" width="24.140625" customWidth="1"/>
    <col min="3" max="3" width="20.7109375" customWidth="1"/>
    <col min="4" max="4" width="16.42578125" customWidth="1"/>
    <col min="5" max="5" width="15.42578125" customWidth="1"/>
    <col min="6" max="6" width="13.7109375" style="543" customWidth="1"/>
  </cols>
  <sheetData>
    <row r="1" spans="1:6" ht="20.25" customHeight="1">
      <c r="A1" s="1337" t="s">
        <v>1746</v>
      </c>
      <c r="B1" s="1337"/>
      <c r="C1" s="1337"/>
      <c r="D1" s="1337"/>
      <c r="E1" s="1337"/>
      <c r="F1" s="1337"/>
    </row>
    <row r="2" spans="1:6" ht="15" customHeight="1" thickBot="1">
      <c r="A2" s="45"/>
      <c r="B2" s="45"/>
      <c r="C2" s="45"/>
      <c r="D2" s="45"/>
      <c r="E2" s="45"/>
      <c r="F2" s="535"/>
    </row>
    <row r="3" spans="1:6" ht="39.75" thickBot="1">
      <c r="A3" s="386" t="s">
        <v>159</v>
      </c>
      <c r="B3" s="274" t="s">
        <v>160</v>
      </c>
      <c r="C3" s="274" t="s">
        <v>161</v>
      </c>
      <c r="D3" s="274" t="s">
        <v>162</v>
      </c>
      <c r="E3" s="274" t="s">
        <v>163</v>
      </c>
      <c r="F3" s="536" t="s">
        <v>164</v>
      </c>
    </row>
    <row r="4" spans="1:6" ht="15.75" thickBot="1">
      <c r="A4" s="387">
        <v>1</v>
      </c>
      <c r="B4" s="48">
        <v>2</v>
      </c>
      <c r="C4" s="48">
        <v>3</v>
      </c>
      <c r="D4" s="48">
        <v>4</v>
      </c>
      <c r="E4" s="48">
        <v>5</v>
      </c>
      <c r="F4" s="537">
        <v>6</v>
      </c>
    </row>
    <row r="5" spans="1:6" ht="15.75" thickBot="1">
      <c r="A5" s="1513" t="s">
        <v>165</v>
      </c>
      <c r="B5" s="1510" t="s">
        <v>420</v>
      </c>
      <c r="C5" s="507" t="s">
        <v>18</v>
      </c>
      <c r="D5" s="508">
        <f>D6+D7+D8+D9</f>
        <v>572854.80000000005</v>
      </c>
      <c r="E5" s="509">
        <f>E6+E7+E8+E9</f>
        <v>370075.64999999997</v>
      </c>
      <c r="F5" s="550">
        <f t="shared" ref="F5:F13" si="0">E5/D5*100</f>
        <v>64.601998621640234</v>
      </c>
    </row>
    <row r="6" spans="1:6">
      <c r="A6" s="1514"/>
      <c r="B6" s="1511"/>
      <c r="C6" s="496" t="s">
        <v>19</v>
      </c>
      <c r="D6" s="506">
        <f>D11+D147+D157+D217+D227</f>
        <v>271926</v>
      </c>
      <c r="E6" s="506">
        <f>E11+E147+E157+E217+E227</f>
        <v>160527.44</v>
      </c>
      <c r="F6" s="553">
        <f t="shared" si="0"/>
        <v>59.033501761508646</v>
      </c>
    </row>
    <row r="7" spans="1:6">
      <c r="A7" s="1514"/>
      <c r="B7" s="1511"/>
      <c r="C7" s="494" t="s">
        <v>20</v>
      </c>
      <c r="D7" s="504">
        <f>D12+D148+D158+D218+D228</f>
        <v>291604.3</v>
      </c>
      <c r="E7" s="500">
        <f>E12+E148+E158+E218+E228</f>
        <v>200178.94000000003</v>
      </c>
      <c r="F7" s="553">
        <f t="shared" si="0"/>
        <v>68.647458216494073</v>
      </c>
    </row>
    <row r="8" spans="1:6" ht="25.5">
      <c r="A8" s="1514"/>
      <c r="B8" s="1511"/>
      <c r="C8" s="494" t="s">
        <v>21</v>
      </c>
      <c r="D8" s="504">
        <f>D13+D149+D154+D159+D219+D229</f>
        <v>7324.5</v>
      </c>
      <c r="E8" s="500">
        <f>E13+E149+E159+E219+E229</f>
        <v>5685.0400000000009</v>
      </c>
      <c r="F8" s="553">
        <f t="shared" si="0"/>
        <v>77.616765649532411</v>
      </c>
    </row>
    <row r="9" spans="1:6" ht="26.25" thickBot="1">
      <c r="A9" s="1515"/>
      <c r="B9" s="1512"/>
      <c r="C9" s="390" t="s">
        <v>22</v>
      </c>
      <c r="D9" s="505">
        <f>D155</f>
        <v>2000</v>
      </c>
      <c r="E9" s="501">
        <f>E155</f>
        <v>3684.23</v>
      </c>
      <c r="F9" s="554">
        <f t="shared" si="0"/>
        <v>184.2115</v>
      </c>
    </row>
    <row r="10" spans="1:6">
      <c r="A10" s="1516" t="s">
        <v>142</v>
      </c>
      <c r="B10" s="1499" t="s">
        <v>421</v>
      </c>
      <c r="C10" s="551" t="s">
        <v>18</v>
      </c>
      <c r="D10" s="552">
        <f>D11+D12+D13</f>
        <v>307703</v>
      </c>
      <c r="E10" s="552">
        <f>E11+E12+E13</f>
        <v>176989.58000000002</v>
      </c>
      <c r="F10" s="544">
        <f t="shared" si="0"/>
        <v>57.519614693389407</v>
      </c>
    </row>
    <row r="11" spans="1:6">
      <c r="A11" s="1491"/>
      <c r="B11" s="1499"/>
      <c r="C11" s="391" t="s">
        <v>19</v>
      </c>
      <c r="D11" s="524">
        <f>D16+D21+D27+D122+D142</f>
        <v>188496</v>
      </c>
      <c r="E11" s="503">
        <f>E16+E21+E27+E32+E37+E42+E47+E52+E57+E62+E67+E72+E77+E82+E87+E92+E97+E102+E107+E112+E117+E122+E127+E142</f>
        <v>96311.709999999992</v>
      </c>
      <c r="F11" s="540">
        <f t="shared" si="0"/>
        <v>51.094829598506067</v>
      </c>
    </row>
    <row r="12" spans="1:6">
      <c r="A12" s="1491"/>
      <c r="B12" s="1499"/>
      <c r="C12" s="391" t="s">
        <v>20</v>
      </c>
      <c r="D12" s="524">
        <f>D33+D38+D43+D48+D53+D58+D63+D68+D73+D78+D83+D88+D93+D98+D103+D108+D113+D118+D133+D138</f>
        <v>113258</v>
      </c>
      <c r="E12" s="503">
        <f>E17+E22+E28+E33+E38+E43+E48+E53+E58+E63+E68+E73+E78+E83+E88+E93+E98+E103+E108+E113+E118+E123+E128+E133+E138</f>
        <v>76120.23000000001</v>
      </c>
      <c r="F12" s="540">
        <f t="shared" si="0"/>
        <v>67.209583428985155</v>
      </c>
    </row>
    <row r="13" spans="1:6" ht="25.5">
      <c r="A13" s="1491"/>
      <c r="B13" s="1499"/>
      <c r="C13" s="391" t="s">
        <v>21</v>
      </c>
      <c r="D13" s="524">
        <f>D129</f>
        <v>5949</v>
      </c>
      <c r="E13" s="503">
        <f>E18+E23+E29+E34+E39+E44+E49+E54+E59+E64+E69+E74+E79+E84+E89+E94+E99+E104+E109+E114+E119+E124+E129</f>
        <v>4557.6400000000003</v>
      </c>
      <c r="F13" s="540">
        <f t="shared" si="0"/>
        <v>76.611867540763157</v>
      </c>
    </row>
    <row r="14" spans="1:6" ht="26.25" thickBot="1">
      <c r="A14" s="1492"/>
      <c r="B14" s="1500"/>
      <c r="C14" s="392" t="s">
        <v>22</v>
      </c>
      <c r="D14" s="525"/>
      <c r="E14" s="514"/>
      <c r="F14" s="541"/>
    </row>
    <row r="15" spans="1:6">
      <c r="A15" s="1517" t="s">
        <v>175</v>
      </c>
      <c r="B15" s="1509" t="s">
        <v>487</v>
      </c>
      <c r="C15" s="393" t="s">
        <v>18</v>
      </c>
      <c r="D15" s="517">
        <f>D16</f>
        <v>8135</v>
      </c>
      <c r="E15" s="518">
        <f>E16</f>
        <v>7899.28</v>
      </c>
      <c r="F15" s="547">
        <f>E15/D15*100</f>
        <v>97.102397049784869</v>
      </c>
    </row>
    <row r="16" spans="1:6">
      <c r="A16" s="1488"/>
      <c r="B16" s="1489"/>
      <c r="C16" s="389" t="s">
        <v>19</v>
      </c>
      <c r="D16" s="519">
        <f>'Мониторинг 2016г'!I13</f>
        <v>8135</v>
      </c>
      <c r="E16" s="500">
        <f>'Мониторинг 2016г'!K13</f>
        <v>7899.28</v>
      </c>
      <c r="F16" s="538">
        <f>E16/D16*100</f>
        <v>97.102397049784869</v>
      </c>
    </row>
    <row r="17" spans="1:6">
      <c r="A17" s="1488"/>
      <c r="B17" s="1489"/>
      <c r="C17" s="389" t="s">
        <v>20</v>
      </c>
      <c r="D17" s="519"/>
      <c r="E17" s="500"/>
      <c r="F17" s="538"/>
    </row>
    <row r="18" spans="1:6" ht="25.5">
      <c r="A18" s="1488"/>
      <c r="B18" s="1489"/>
      <c r="C18" s="389" t="s">
        <v>21</v>
      </c>
      <c r="D18" s="519"/>
      <c r="E18" s="500"/>
      <c r="F18" s="538"/>
    </row>
    <row r="19" spans="1:6" ht="25.5">
      <c r="A19" s="1488"/>
      <c r="B19" s="1489"/>
      <c r="C19" s="389" t="s">
        <v>22</v>
      </c>
      <c r="D19" s="519"/>
      <c r="E19" s="500"/>
      <c r="F19" s="538"/>
    </row>
    <row r="20" spans="1:6">
      <c r="A20" s="1488" t="s">
        <v>176</v>
      </c>
      <c r="B20" s="1489" t="s">
        <v>488</v>
      </c>
      <c r="C20" s="389" t="s">
        <v>18</v>
      </c>
      <c r="D20" s="519">
        <f>D21</f>
        <v>175562</v>
      </c>
      <c r="E20" s="500">
        <f>E21</f>
        <v>85226.3</v>
      </c>
      <c r="F20" s="538">
        <f>E20/D20*100</f>
        <v>48.544844556339072</v>
      </c>
    </row>
    <row r="21" spans="1:6">
      <c r="A21" s="1488"/>
      <c r="B21" s="1489"/>
      <c r="C21" s="389" t="s">
        <v>19</v>
      </c>
      <c r="D21" s="622">
        <v>175562</v>
      </c>
      <c r="E21" s="500">
        <f>'Мониторинг 2016г'!K14</f>
        <v>85226.3</v>
      </c>
      <c r="F21" s="538">
        <f>E21/D21*100</f>
        <v>48.544844556339072</v>
      </c>
    </row>
    <row r="22" spans="1:6">
      <c r="A22" s="1488"/>
      <c r="B22" s="1489"/>
      <c r="C22" s="389" t="s">
        <v>20</v>
      </c>
      <c r="D22" s="519"/>
      <c r="E22" s="500"/>
      <c r="F22" s="538"/>
    </row>
    <row r="23" spans="1:6" ht="25.5">
      <c r="A23" s="1488"/>
      <c r="B23" s="1489"/>
      <c r="C23" s="389" t="s">
        <v>21</v>
      </c>
      <c r="D23" s="519"/>
      <c r="E23" s="500"/>
      <c r="F23" s="538"/>
    </row>
    <row r="24" spans="1:6">
      <c r="A24" s="1488"/>
      <c r="B24" s="1489"/>
      <c r="C24" s="1489" t="s">
        <v>22</v>
      </c>
      <c r="D24" s="519"/>
      <c r="E24" s="500"/>
      <c r="F24" s="538"/>
    </row>
    <row r="25" spans="1:6">
      <c r="A25" s="1488"/>
      <c r="B25" s="1489"/>
      <c r="C25" s="1489"/>
      <c r="D25" s="519"/>
      <c r="E25" s="500"/>
      <c r="F25" s="538"/>
    </row>
    <row r="26" spans="1:6">
      <c r="A26" s="1518" t="s">
        <v>177</v>
      </c>
      <c r="B26" s="1489" t="s">
        <v>489</v>
      </c>
      <c r="C26" s="389" t="s">
        <v>18</v>
      </c>
      <c r="D26" s="519">
        <f>D27</f>
        <v>22</v>
      </c>
      <c r="E26" s="500">
        <f>E27</f>
        <v>15.09</v>
      </c>
      <c r="F26" s="538">
        <f>E26/D26*100</f>
        <v>68.590909090909093</v>
      </c>
    </row>
    <row r="27" spans="1:6">
      <c r="A27" s="1518"/>
      <c r="B27" s="1489"/>
      <c r="C27" s="389" t="s">
        <v>19</v>
      </c>
      <c r="D27" s="519">
        <f>'Мониторинг 2016г'!I15</f>
        <v>22</v>
      </c>
      <c r="E27" s="500">
        <f>'Мониторинг 2016г'!K15</f>
        <v>15.09</v>
      </c>
      <c r="F27" s="538">
        <f>E27/D27*100</f>
        <v>68.590909090909093</v>
      </c>
    </row>
    <row r="28" spans="1:6">
      <c r="A28" s="1518"/>
      <c r="B28" s="1489"/>
      <c r="C28" s="389" t="s">
        <v>20</v>
      </c>
      <c r="D28" s="519"/>
      <c r="E28" s="500"/>
      <c r="F28" s="538"/>
    </row>
    <row r="29" spans="1:6" ht="25.5">
      <c r="A29" s="1518"/>
      <c r="B29" s="1489"/>
      <c r="C29" s="389" t="s">
        <v>21</v>
      </c>
      <c r="D29" s="519"/>
      <c r="E29" s="500"/>
      <c r="F29" s="538"/>
    </row>
    <row r="30" spans="1:6" ht="25.5">
      <c r="A30" s="1518"/>
      <c r="B30" s="1489"/>
      <c r="C30" s="389" t="s">
        <v>22</v>
      </c>
      <c r="D30" s="519"/>
      <c r="E30" s="500"/>
      <c r="F30" s="538"/>
    </row>
    <row r="31" spans="1:6">
      <c r="A31" s="1488" t="s">
        <v>178</v>
      </c>
      <c r="B31" s="1489" t="s">
        <v>490</v>
      </c>
      <c r="C31" s="389" t="s">
        <v>18</v>
      </c>
      <c r="D31" s="519">
        <f>D33</f>
        <v>3782</v>
      </c>
      <c r="E31" s="500">
        <f>E33</f>
        <v>2332.6999999999998</v>
      </c>
      <c r="F31" s="538">
        <f>E31/D31*100</f>
        <v>61.67900581702802</v>
      </c>
    </row>
    <row r="32" spans="1:6">
      <c r="A32" s="1488"/>
      <c r="B32" s="1489"/>
      <c r="C32" s="389" t="s">
        <v>19</v>
      </c>
      <c r="D32" s="519"/>
      <c r="E32" s="500"/>
      <c r="F32" s="538"/>
    </row>
    <row r="33" spans="1:6">
      <c r="A33" s="1488"/>
      <c r="B33" s="1489"/>
      <c r="C33" s="389" t="s">
        <v>20</v>
      </c>
      <c r="D33" s="519">
        <v>3782</v>
      </c>
      <c r="E33" s="500">
        <v>2332.6999999999998</v>
      </c>
      <c r="F33" s="538">
        <f>E33/D33*100</f>
        <v>61.67900581702802</v>
      </c>
    </row>
    <row r="34" spans="1:6" ht="25.5">
      <c r="A34" s="1488"/>
      <c r="B34" s="1489"/>
      <c r="C34" s="389" t="s">
        <v>21</v>
      </c>
      <c r="D34" s="519"/>
      <c r="E34" s="500"/>
      <c r="F34" s="538"/>
    </row>
    <row r="35" spans="1:6" ht="25.5">
      <c r="A35" s="1488"/>
      <c r="B35" s="1489"/>
      <c r="C35" s="389" t="s">
        <v>22</v>
      </c>
      <c r="D35" s="519"/>
      <c r="E35" s="500"/>
      <c r="F35" s="538"/>
    </row>
    <row r="36" spans="1:6">
      <c r="A36" s="1488" t="s">
        <v>179</v>
      </c>
      <c r="B36" s="1489" t="s">
        <v>491</v>
      </c>
      <c r="C36" s="389" t="s">
        <v>18</v>
      </c>
      <c r="D36" s="519">
        <f>D38</f>
        <v>71</v>
      </c>
      <c r="E36" s="500">
        <f>E38</f>
        <v>41.21</v>
      </c>
      <c r="F36" s="538">
        <f>E36/D36*100</f>
        <v>58.04225352112676</v>
      </c>
    </row>
    <row r="37" spans="1:6">
      <c r="A37" s="1488"/>
      <c r="B37" s="1489"/>
      <c r="C37" s="389" t="s">
        <v>19</v>
      </c>
      <c r="D37" s="519"/>
      <c r="E37" s="500"/>
      <c r="F37" s="538"/>
    </row>
    <row r="38" spans="1:6">
      <c r="A38" s="1488"/>
      <c r="B38" s="1489"/>
      <c r="C38" s="389" t="s">
        <v>20</v>
      </c>
      <c r="D38" s="519">
        <v>71</v>
      </c>
      <c r="E38" s="500">
        <f>'Мониторинг 2016г'!K18</f>
        <v>41.21</v>
      </c>
      <c r="F38" s="538">
        <f>E38/D38*100</f>
        <v>58.04225352112676</v>
      </c>
    </row>
    <row r="39" spans="1:6" ht="25.5">
      <c r="A39" s="1488"/>
      <c r="B39" s="1489"/>
      <c r="C39" s="389" t="s">
        <v>21</v>
      </c>
      <c r="D39" s="519"/>
      <c r="E39" s="500"/>
      <c r="F39" s="538"/>
    </row>
    <row r="40" spans="1:6" ht="25.5">
      <c r="A40" s="1488"/>
      <c r="B40" s="1489"/>
      <c r="C40" s="389" t="s">
        <v>22</v>
      </c>
      <c r="D40" s="519"/>
      <c r="E40" s="500"/>
      <c r="F40" s="538"/>
    </row>
    <row r="41" spans="1:6">
      <c r="A41" s="1488" t="s">
        <v>180</v>
      </c>
      <c r="B41" s="1489" t="s">
        <v>492</v>
      </c>
      <c r="C41" s="389" t="s">
        <v>18</v>
      </c>
      <c r="D41" s="519">
        <f>D43</f>
        <v>142</v>
      </c>
      <c r="E41" s="500">
        <f>E43</f>
        <v>105.55</v>
      </c>
      <c r="F41" s="538">
        <f>E41/D41*100</f>
        <v>74.33098591549296</v>
      </c>
    </row>
    <row r="42" spans="1:6">
      <c r="A42" s="1488"/>
      <c r="B42" s="1489"/>
      <c r="C42" s="389" t="s">
        <v>19</v>
      </c>
      <c r="D42" s="519"/>
      <c r="E42" s="500"/>
      <c r="F42" s="538"/>
    </row>
    <row r="43" spans="1:6">
      <c r="A43" s="1488"/>
      <c r="B43" s="1489"/>
      <c r="C43" s="389" t="s">
        <v>20</v>
      </c>
      <c r="D43" s="519">
        <v>142</v>
      </c>
      <c r="E43" s="500">
        <f>'Мониторинг 2016г'!K19</f>
        <v>105.55</v>
      </c>
      <c r="F43" s="538">
        <f>E43/D43*100</f>
        <v>74.33098591549296</v>
      </c>
    </row>
    <row r="44" spans="1:6" ht="25.5">
      <c r="A44" s="1488"/>
      <c r="B44" s="1489"/>
      <c r="C44" s="389" t="s">
        <v>21</v>
      </c>
      <c r="D44" s="519"/>
      <c r="E44" s="500"/>
      <c r="F44" s="538"/>
    </row>
    <row r="45" spans="1:6" ht="41.25" customHeight="1">
      <c r="A45" s="1488"/>
      <c r="B45" s="1489"/>
      <c r="C45" s="389" t="s">
        <v>22</v>
      </c>
      <c r="D45" s="519"/>
      <c r="E45" s="500"/>
      <c r="F45" s="538"/>
    </row>
    <row r="46" spans="1:6">
      <c r="A46" s="1519" t="s">
        <v>181</v>
      </c>
      <c r="B46" s="1489" t="s">
        <v>493</v>
      </c>
      <c r="C46" s="389" t="s">
        <v>18</v>
      </c>
      <c r="D46" s="519">
        <v>2500</v>
      </c>
      <c r="E46" s="526">
        <f>E48</f>
        <v>1841</v>
      </c>
      <c r="F46" s="538">
        <f>E46/D46*100</f>
        <v>73.64</v>
      </c>
    </row>
    <row r="47" spans="1:6">
      <c r="A47" s="1488"/>
      <c r="B47" s="1489"/>
      <c r="C47" s="389" t="s">
        <v>19</v>
      </c>
      <c r="D47" s="519"/>
      <c r="E47" s="526"/>
      <c r="F47" s="538"/>
    </row>
    <row r="48" spans="1:6">
      <c r="A48" s="1488"/>
      <c r="B48" s="1489"/>
      <c r="C48" s="389" t="s">
        <v>20</v>
      </c>
      <c r="D48" s="519">
        <v>2500</v>
      </c>
      <c r="E48" s="527">
        <f>'Мониторинг 2016г'!K20</f>
        <v>1841</v>
      </c>
      <c r="F48" s="538">
        <f>E48/D48*100</f>
        <v>73.64</v>
      </c>
    </row>
    <row r="49" spans="1:6" ht="25.5">
      <c r="A49" s="1488"/>
      <c r="B49" s="1489"/>
      <c r="C49" s="389" t="s">
        <v>21</v>
      </c>
      <c r="D49" s="519"/>
      <c r="E49" s="526"/>
      <c r="F49" s="538"/>
    </row>
    <row r="50" spans="1:6" ht="25.5">
      <c r="A50" s="1488"/>
      <c r="B50" s="1489"/>
      <c r="C50" s="389" t="s">
        <v>22</v>
      </c>
      <c r="D50" s="519"/>
      <c r="E50" s="526"/>
      <c r="F50" s="538"/>
    </row>
    <row r="51" spans="1:6">
      <c r="A51" s="1488" t="s">
        <v>182</v>
      </c>
      <c r="B51" s="1489" t="s">
        <v>494</v>
      </c>
      <c r="C51" s="389" t="s">
        <v>18</v>
      </c>
      <c r="D51" s="519">
        <f>D53</f>
        <v>500</v>
      </c>
      <c r="E51" s="526">
        <f>E53</f>
        <v>323.99</v>
      </c>
      <c r="F51" s="538">
        <f>E51/D51*100</f>
        <v>64.798000000000002</v>
      </c>
    </row>
    <row r="52" spans="1:6">
      <c r="A52" s="1488"/>
      <c r="B52" s="1489"/>
      <c r="C52" s="389" t="s">
        <v>19</v>
      </c>
      <c r="D52" s="519"/>
      <c r="E52" s="526"/>
      <c r="F52" s="538"/>
    </row>
    <row r="53" spans="1:6">
      <c r="A53" s="1488"/>
      <c r="B53" s="1489"/>
      <c r="C53" s="389" t="s">
        <v>20</v>
      </c>
      <c r="D53" s="519">
        <v>500</v>
      </c>
      <c r="E53" s="526">
        <f>'Мониторинг 2016г'!K21</f>
        <v>323.99</v>
      </c>
      <c r="F53" s="538">
        <f>E53/D53*100</f>
        <v>64.798000000000002</v>
      </c>
    </row>
    <row r="54" spans="1:6" ht="25.5">
      <c r="A54" s="1488"/>
      <c r="B54" s="1489"/>
      <c r="C54" s="389" t="s">
        <v>21</v>
      </c>
      <c r="D54" s="519"/>
      <c r="E54" s="526"/>
      <c r="F54" s="538"/>
    </row>
    <row r="55" spans="1:6" ht="25.5">
      <c r="A55" s="1488"/>
      <c r="B55" s="1489"/>
      <c r="C55" s="389" t="s">
        <v>22</v>
      </c>
      <c r="D55" s="519"/>
      <c r="E55" s="526"/>
      <c r="F55" s="538"/>
    </row>
    <row r="56" spans="1:6">
      <c r="A56" s="1488" t="s">
        <v>183</v>
      </c>
      <c r="B56" s="1489" t="s">
        <v>495</v>
      </c>
      <c r="C56" s="389" t="s">
        <v>18</v>
      </c>
      <c r="D56" s="519">
        <f>D58</f>
        <v>361</v>
      </c>
      <c r="E56" s="526">
        <f>E58</f>
        <v>164.56</v>
      </c>
      <c r="F56" s="538">
        <f>E56/D56*100</f>
        <v>45.584487534626042</v>
      </c>
    </row>
    <row r="57" spans="1:6">
      <c r="A57" s="1488"/>
      <c r="B57" s="1489"/>
      <c r="C57" s="389" t="s">
        <v>19</v>
      </c>
      <c r="D57" s="519"/>
      <c r="E57" s="526"/>
      <c r="F57" s="538"/>
    </row>
    <row r="58" spans="1:6">
      <c r="A58" s="1488"/>
      <c r="B58" s="1489"/>
      <c r="C58" s="389" t="s">
        <v>20</v>
      </c>
      <c r="D58" s="519">
        <v>361</v>
      </c>
      <c r="E58" s="526">
        <f>'Мониторинг 2016г'!K22</f>
        <v>164.56</v>
      </c>
      <c r="F58" s="538">
        <f>E58/D58*100</f>
        <v>45.584487534626042</v>
      </c>
    </row>
    <row r="59" spans="1:6" ht="25.5">
      <c r="A59" s="1488"/>
      <c r="B59" s="1489"/>
      <c r="C59" s="389" t="s">
        <v>21</v>
      </c>
      <c r="D59" s="519"/>
      <c r="E59" s="526"/>
      <c r="F59" s="538"/>
    </row>
    <row r="60" spans="1:6" ht="25.5">
      <c r="A60" s="1488"/>
      <c r="B60" s="1489"/>
      <c r="C60" s="389" t="s">
        <v>22</v>
      </c>
      <c r="D60" s="519"/>
      <c r="E60" s="526"/>
      <c r="F60" s="538"/>
    </row>
    <row r="61" spans="1:6">
      <c r="A61" s="1488" t="s">
        <v>184</v>
      </c>
      <c r="B61" s="1489" t="s">
        <v>496</v>
      </c>
      <c r="C61" s="389" t="s">
        <v>18</v>
      </c>
      <c r="D61" s="519">
        <f>D63</f>
        <v>263</v>
      </c>
      <c r="E61" s="526">
        <f>E63</f>
        <v>193.41</v>
      </c>
      <c r="F61" s="538">
        <f>E61/D61*100</f>
        <v>73.539923954372625</v>
      </c>
    </row>
    <row r="62" spans="1:6">
      <c r="A62" s="1488"/>
      <c r="B62" s="1489"/>
      <c r="C62" s="389" t="s">
        <v>19</v>
      </c>
      <c r="D62" s="519"/>
      <c r="E62" s="526"/>
      <c r="F62" s="538"/>
    </row>
    <row r="63" spans="1:6">
      <c r="A63" s="1488"/>
      <c r="B63" s="1489"/>
      <c r="C63" s="389" t="s">
        <v>20</v>
      </c>
      <c r="D63" s="519">
        <f>'Мониторинг 2016г'!I23</f>
        <v>263</v>
      </c>
      <c r="E63" s="526">
        <f>'Мониторинг 2016г'!K23</f>
        <v>193.41</v>
      </c>
      <c r="F63" s="538">
        <f>E63/D63*100</f>
        <v>73.539923954372625</v>
      </c>
    </row>
    <row r="64" spans="1:6" ht="25.5">
      <c r="A64" s="1488"/>
      <c r="B64" s="1489"/>
      <c r="C64" s="389" t="s">
        <v>21</v>
      </c>
      <c r="D64" s="519"/>
      <c r="E64" s="526"/>
      <c r="F64" s="538"/>
    </row>
    <row r="65" spans="1:6" ht="123" customHeight="1">
      <c r="A65" s="1488"/>
      <c r="B65" s="1489"/>
      <c r="C65" s="389" t="s">
        <v>22</v>
      </c>
      <c r="D65" s="519"/>
      <c r="E65" s="500"/>
      <c r="F65" s="538"/>
    </row>
    <row r="66" spans="1:6">
      <c r="A66" s="1488" t="s">
        <v>185</v>
      </c>
      <c r="B66" s="1489" t="s">
        <v>497</v>
      </c>
      <c r="C66" s="389" t="s">
        <v>18</v>
      </c>
      <c r="D66" s="519">
        <f>D68</f>
        <v>71</v>
      </c>
      <c r="E66" s="500">
        <f>E68</f>
        <v>26.49</v>
      </c>
      <c r="F66" s="538">
        <f>E66/D66*100</f>
        <v>37.309859154929576</v>
      </c>
    </row>
    <row r="67" spans="1:6">
      <c r="A67" s="1488"/>
      <c r="B67" s="1489"/>
      <c r="C67" s="389" t="s">
        <v>19</v>
      </c>
      <c r="D67" s="519"/>
      <c r="E67" s="500"/>
      <c r="F67" s="538"/>
    </row>
    <row r="68" spans="1:6">
      <c r="A68" s="1488"/>
      <c r="B68" s="1489"/>
      <c r="C68" s="389" t="s">
        <v>20</v>
      </c>
      <c r="D68" s="519">
        <v>71</v>
      </c>
      <c r="E68" s="500">
        <v>26.49</v>
      </c>
      <c r="F68" s="538">
        <f>E68/D68*100</f>
        <v>37.309859154929576</v>
      </c>
    </row>
    <row r="69" spans="1:6" ht="25.5">
      <c r="A69" s="1488"/>
      <c r="B69" s="1489"/>
      <c r="C69" s="389" t="s">
        <v>21</v>
      </c>
      <c r="D69" s="519"/>
      <c r="E69" s="500"/>
      <c r="F69" s="538"/>
    </row>
    <row r="70" spans="1:6" ht="29.25" customHeight="1">
      <c r="A70" s="1488"/>
      <c r="B70" s="1489"/>
      <c r="C70" s="389" t="s">
        <v>22</v>
      </c>
      <c r="D70" s="519"/>
      <c r="E70" s="500"/>
      <c r="F70" s="538"/>
    </row>
    <row r="71" spans="1:6">
      <c r="A71" s="1519" t="s">
        <v>186</v>
      </c>
      <c r="B71" s="1489" t="s">
        <v>498</v>
      </c>
      <c r="C71" s="389" t="s">
        <v>18</v>
      </c>
      <c r="D71" s="519">
        <f>'Мониторинг 2016г'!I26</f>
        <v>39552</v>
      </c>
      <c r="E71" s="500">
        <f>E73</f>
        <v>25711.27</v>
      </c>
      <c r="F71" s="538">
        <f>E71/D71*100</f>
        <v>65.006244943365701</v>
      </c>
    </row>
    <row r="72" spans="1:6">
      <c r="A72" s="1488"/>
      <c r="B72" s="1489"/>
      <c r="C72" s="389" t="s">
        <v>19</v>
      </c>
      <c r="D72" s="519"/>
      <c r="E72" s="500"/>
      <c r="F72" s="538"/>
    </row>
    <row r="73" spans="1:6">
      <c r="A73" s="1488"/>
      <c r="B73" s="1489"/>
      <c r="C73" s="389" t="s">
        <v>20</v>
      </c>
      <c r="D73" s="519">
        <f>'Мониторинг 2016г'!I26</f>
        <v>39552</v>
      </c>
      <c r="E73" s="500">
        <f>'Мониторинг 2016г'!K26</f>
        <v>25711.27</v>
      </c>
      <c r="F73" s="538">
        <f>E73/D73*100</f>
        <v>65.006244943365701</v>
      </c>
    </row>
    <row r="74" spans="1:6" ht="25.5">
      <c r="A74" s="1488"/>
      <c r="B74" s="1489"/>
      <c r="C74" s="389" t="s">
        <v>21</v>
      </c>
      <c r="D74" s="519"/>
      <c r="E74" s="500"/>
      <c r="F74" s="538"/>
    </row>
    <row r="75" spans="1:6" ht="25.5">
      <c r="A75" s="1488"/>
      <c r="B75" s="1489"/>
      <c r="C75" s="389" t="s">
        <v>22</v>
      </c>
      <c r="D75" s="519"/>
      <c r="E75" s="500"/>
      <c r="F75" s="538"/>
    </row>
    <row r="76" spans="1:6">
      <c r="A76" s="1488" t="s">
        <v>187</v>
      </c>
      <c r="B76" s="1489" t="s">
        <v>499</v>
      </c>
      <c r="C76" s="389" t="s">
        <v>18</v>
      </c>
      <c r="D76" s="519">
        <f>D78</f>
        <v>23</v>
      </c>
      <c r="E76" s="500">
        <f>E78</f>
        <v>16.38</v>
      </c>
      <c r="F76" s="538">
        <f>E76/D76*100</f>
        <v>71.217391304347828</v>
      </c>
    </row>
    <row r="77" spans="1:6">
      <c r="A77" s="1488"/>
      <c r="B77" s="1489"/>
      <c r="C77" s="389" t="s">
        <v>19</v>
      </c>
      <c r="D77" s="519"/>
      <c r="E77" s="500"/>
      <c r="F77" s="538"/>
    </row>
    <row r="78" spans="1:6">
      <c r="A78" s="1488"/>
      <c r="B78" s="1489"/>
      <c r="C78" s="389" t="s">
        <v>20</v>
      </c>
      <c r="D78" s="519">
        <v>23</v>
      </c>
      <c r="E78" s="500">
        <f>'Мониторинг 2016г'!K27</f>
        <v>16.38</v>
      </c>
      <c r="F78" s="538">
        <f>E78/D78*100</f>
        <v>71.217391304347828</v>
      </c>
    </row>
    <row r="79" spans="1:6" ht="25.5">
      <c r="A79" s="1488"/>
      <c r="B79" s="1489"/>
      <c r="C79" s="389" t="s">
        <v>21</v>
      </c>
      <c r="D79" s="519"/>
      <c r="E79" s="500"/>
      <c r="F79" s="538"/>
    </row>
    <row r="80" spans="1:6" ht="25.5">
      <c r="A80" s="1488"/>
      <c r="B80" s="1489"/>
      <c r="C80" s="389" t="s">
        <v>22</v>
      </c>
      <c r="D80" s="519"/>
      <c r="E80" s="500"/>
      <c r="F80" s="538"/>
    </row>
    <row r="81" spans="1:6">
      <c r="A81" s="1488" t="s">
        <v>188</v>
      </c>
      <c r="B81" s="1489" t="s">
        <v>500</v>
      </c>
      <c r="C81" s="389" t="s">
        <v>18</v>
      </c>
      <c r="D81" s="519">
        <f>D83</f>
        <v>1153</v>
      </c>
      <c r="E81" s="500">
        <f>E83</f>
        <v>752</v>
      </c>
      <c r="F81" s="538">
        <f t="shared" ref="F81:F83" si="1">E81/D81*100%</f>
        <v>0.65221162185602777</v>
      </c>
    </row>
    <row r="82" spans="1:6">
      <c r="A82" s="1488"/>
      <c r="B82" s="1489"/>
      <c r="C82" s="389" t="s">
        <v>19</v>
      </c>
      <c r="D82" s="519"/>
      <c r="E82" s="500"/>
      <c r="F82" s="538"/>
    </row>
    <row r="83" spans="1:6">
      <c r="A83" s="1488"/>
      <c r="B83" s="1489"/>
      <c r="C83" s="389" t="s">
        <v>20</v>
      </c>
      <c r="D83" s="519">
        <f>'Мониторинг 2016г'!I28</f>
        <v>1153</v>
      </c>
      <c r="E83" s="500">
        <f>'Мониторинг 2016г'!K28</f>
        <v>752</v>
      </c>
      <c r="F83" s="538">
        <f t="shared" si="1"/>
        <v>0.65221162185602777</v>
      </c>
    </row>
    <row r="84" spans="1:6" ht="25.5">
      <c r="A84" s="1488"/>
      <c r="B84" s="1489"/>
      <c r="C84" s="389" t="s">
        <v>21</v>
      </c>
      <c r="D84" s="519"/>
      <c r="E84" s="500"/>
      <c r="F84" s="538"/>
    </row>
    <row r="85" spans="1:6" ht="25.5">
      <c r="A85" s="1488"/>
      <c r="B85" s="1489"/>
      <c r="C85" s="389" t="s">
        <v>22</v>
      </c>
      <c r="D85" s="519"/>
      <c r="E85" s="500"/>
      <c r="F85" s="538"/>
    </row>
    <row r="86" spans="1:6">
      <c r="A86" s="1488" t="s">
        <v>189</v>
      </c>
      <c r="B86" s="1489" t="s">
        <v>501</v>
      </c>
      <c r="C86" s="389" t="s">
        <v>18</v>
      </c>
      <c r="D86" s="519">
        <f>D88</f>
        <v>9</v>
      </c>
      <c r="E86" s="500">
        <v>0</v>
      </c>
      <c r="F86" s="538">
        <v>0</v>
      </c>
    </row>
    <row r="87" spans="1:6">
      <c r="A87" s="1488"/>
      <c r="B87" s="1489"/>
      <c r="C87" s="389" t="s">
        <v>19</v>
      </c>
      <c r="D87" s="519"/>
      <c r="E87" s="500"/>
      <c r="F87" s="538"/>
    </row>
    <row r="88" spans="1:6">
      <c r="A88" s="1488"/>
      <c r="B88" s="1489"/>
      <c r="C88" s="389" t="s">
        <v>20</v>
      </c>
      <c r="D88" s="519">
        <v>9</v>
      </c>
      <c r="E88" s="500">
        <v>0</v>
      </c>
      <c r="F88" s="538">
        <v>0</v>
      </c>
    </row>
    <row r="89" spans="1:6" ht="25.5">
      <c r="A89" s="1488"/>
      <c r="B89" s="1489"/>
      <c r="C89" s="389" t="s">
        <v>21</v>
      </c>
      <c r="D89" s="519"/>
      <c r="E89" s="500"/>
      <c r="F89" s="538"/>
    </row>
    <row r="90" spans="1:6" ht="25.5">
      <c r="A90" s="1488"/>
      <c r="B90" s="1489"/>
      <c r="C90" s="389" t="s">
        <v>22</v>
      </c>
      <c r="D90" s="519"/>
      <c r="E90" s="500"/>
      <c r="F90" s="538"/>
    </row>
    <row r="91" spans="1:6">
      <c r="A91" s="1488" t="s">
        <v>190</v>
      </c>
      <c r="B91" s="1489" t="s">
        <v>502</v>
      </c>
      <c r="C91" s="389" t="s">
        <v>18</v>
      </c>
      <c r="D91" s="519">
        <f>D93</f>
        <v>11390</v>
      </c>
      <c r="E91" s="500">
        <f>E93</f>
        <v>7480.77</v>
      </c>
      <c r="F91" s="538">
        <f>E91/D91*100</f>
        <v>65.678402107111495</v>
      </c>
    </row>
    <row r="92" spans="1:6">
      <c r="A92" s="1488"/>
      <c r="B92" s="1489"/>
      <c r="C92" s="389" t="s">
        <v>19</v>
      </c>
      <c r="D92" s="519"/>
      <c r="E92" s="500"/>
      <c r="F92" s="538"/>
    </row>
    <row r="93" spans="1:6">
      <c r="A93" s="1488"/>
      <c r="B93" s="1489"/>
      <c r="C93" s="389" t="s">
        <v>20</v>
      </c>
      <c r="D93" s="519">
        <v>11390</v>
      </c>
      <c r="E93" s="500">
        <v>7480.77</v>
      </c>
      <c r="F93" s="538">
        <f>E93/D93*100</f>
        <v>65.678402107111495</v>
      </c>
    </row>
    <row r="94" spans="1:6" ht="25.5">
      <c r="A94" s="1488"/>
      <c r="B94" s="1489"/>
      <c r="C94" s="389" t="s">
        <v>21</v>
      </c>
      <c r="D94" s="519"/>
      <c r="E94" s="500"/>
      <c r="F94" s="538"/>
    </row>
    <row r="95" spans="1:6" ht="25.5">
      <c r="A95" s="1488"/>
      <c r="B95" s="1489"/>
      <c r="C95" s="389" t="s">
        <v>22</v>
      </c>
      <c r="D95" s="519"/>
      <c r="E95" s="500"/>
      <c r="F95" s="538"/>
    </row>
    <row r="96" spans="1:6">
      <c r="A96" s="1488" t="s">
        <v>191</v>
      </c>
      <c r="B96" s="1489" t="s">
        <v>503</v>
      </c>
      <c r="C96" s="389" t="s">
        <v>18</v>
      </c>
      <c r="D96" s="519">
        <f>D98</f>
        <v>32457</v>
      </c>
      <c r="E96" s="528">
        <f>E98</f>
        <v>23157.5</v>
      </c>
      <c r="F96" s="538">
        <f>E96/D96*100</f>
        <v>71.348245370798296</v>
      </c>
    </row>
    <row r="97" spans="1:6">
      <c r="A97" s="1488"/>
      <c r="B97" s="1489"/>
      <c r="C97" s="389" t="s">
        <v>19</v>
      </c>
      <c r="D97" s="519"/>
      <c r="E97" s="528"/>
      <c r="F97" s="538"/>
    </row>
    <row r="98" spans="1:6">
      <c r="A98" s="1488"/>
      <c r="B98" s="1489"/>
      <c r="C98" s="389" t="s">
        <v>20</v>
      </c>
      <c r="D98" s="519">
        <f>'Мониторинг 2016г'!I33</f>
        <v>32457</v>
      </c>
      <c r="E98" s="528">
        <f>'Мониторинг 2016г'!K33</f>
        <v>23157.5</v>
      </c>
      <c r="F98" s="538">
        <f>E98/D98*100</f>
        <v>71.348245370798296</v>
      </c>
    </row>
    <row r="99" spans="1:6" ht="25.5">
      <c r="A99" s="1488"/>
      <c r="B99" s="1489"/>
      <c r="C99" s="389" t="s">
        <v>21</v>
      </c>
      <c r="D99" s="519"/>
      <c r="E99" s="528"/>
      <c r="F99" s="538"/>
    </row>
    <row r="100" spans="1:6" ht="25.5">
      <c r="A100" s="1488"/>
      <c r="B100" s="1489"/>
      <c r="C100" s="389" t="s">
        <v>22</v>
      </c>
      <c r="D100" s="519"/>
      <c r="E100" s="528"/>
      <c r="F100" s="538"/>
    </row>
    <row r="101" spans="1:6">
      <c r="A101" s="1488" t="s">
        <v>192</v>
      </c>
      <c r="B101" s="1489" t="s">
        <v>504</v>
      </c>
      <c r="C101" s="389" t="s">
        <v>18</v>
      </c>
      <c r="D101" s="519">
        <f>D103</f>
        <v>2220</v>
      </c>
      <c r="E101" s="528">
        <f>E103</f>
        <v>1669.8</v>
      </c>
      <c r="F101" s="538">
        <f>E101/D101*100</f>
        <v>75.21621621621621</v>
      </c>
    </row>
    <row r="102" spans="1:6">
      <c r="A102" s="1488"/>
      <c r="B102" s="1489"/>
      <c r="C102" s="389" t="s">
        <v>19</v>
      </c>
      <c r="D102" s="519"/>
      <c r="E102" s="528"/>
      <c r="F102" s="538"/>
    </row>
    <row r="103" spans="1:6" ht="18" customHeight="1">
      <c r="A103" s="1488"/>
      <c r="B103" s="1489"/>
      <c r="C103" s="389" t="s">
        <v>20</v>
      </c>
      <c r="D103" s="519">
        <v>2220</v>
      </c>
      <c r="E103" s="528">
        <f>'Мониторинг 2016г'!K34</f>
        <v>1669.8</v>
      </c>
      <c r="F103" s="538">
        <f>E103/D103*100</f>
        <v>75.21621621621621</v>
      </c>
    </row>
    <row r="104" spans="1:6" ht="25.5">
      <c r="A104" s="1488"/>
      <c r="B104" s="1489"/>
      <c r="C104" s="389" t="s">
        <v>21</v>
      </c>
      <c r="D104" s="519"/>
      <c r="E104" s="528"/>
      <c r="F104" s="538"/>
    </row>
    <row r="105" spans="1:6" ht="54" customHeight="1">
      <c r="A105" s="1488"/>
      <c r="B105" s="1489"/>
      <c r="C105" s="754" t="s">
        <v>22</v>
      </c>
      <c r="D105" s="755"/>
      <c r="E105" s="528"/>
      <c r="F105" s="538"/>
    </row>
    <row r="106" spans="1:6">
      <c r="A106" s="1488" t="s">
        <v>193</v>
      </c>
      <c r="B106" s="1489" t="s">
        <v>505</v>
      </c>
      <c r="C106" s="389" t="s">
        <v>18</v>
      </c>
      <c r="D106" s="519">
        <f>D108</f>
        <v>11330</v>
      </c>
      <c r="E106" s="528">
        <f>E108</f>
        <v>7795.3</v>
      </c>
      <c r="F106" s="538">
        <f>E106/D106*100</f>
        <v>68.802294792586054</v>
      </c>
    </row>
    <row r="107" spans="1:6">
      <c r="A107" s="1488"/>
      <c r="B107" s="1489"/>
      <c r="C107" s="389" t="s">
        <v>19</v>
      </c>
      <c r="D107" s="519"/>
      <c r="E107" s="528"/>
      <c r="F107" s="538"/>
    </row>
    <row r="108" spans="1:6">
      <c r="A108" s="1488"/>
      <c r="B108" s="1489"/>
      <c r="C108" s="389" t="s">
        <v>20</v>
      </c>
      <c r="D108" s="519">
        <v>11330</v>
      </c>
      <c r="E108" s="528">
        <f>'Мониторинг 2016г'!K35</f>
        <v>7795.3</v>
      </c>
      <c r="F108" s="538">
        <f>E108/D108*100</f>
        <v>68.802294792586054</v>
      </c>
    </row>
    <row r="109" spans="1:6" ht="25.5">
      <c r="A109" s="1488"/>
      <c r="B109" s="1489"/>
      <c r="C109" s="389" t="s">
        <v>21</v>
      </c>
      <c r="D109" s="519"/>
      <c r="E109" s="528"/>
      <c r="F109" s="538"/>
    </row>
    <row r="110" spans="1:6" ht="25.5">
      <c r="A110" s="1488"/>
      <c r="B110" s="1489"/>
      <c r="C110" s="389" t="s">
        <v>22</v>
      </c>
      <c r="D110" s="519"/>
      <c r="E110" s="528"/>
      <c r="F110" s="538"/>
    </row>
    <row r="111" spans="1:6">
      <c r="A111" s="1488" t="s">
        <v>194</v>
      </c>
      <c r="B111" s="1489" t="s">
        <v>506</v>
      </c>
      <c r="C111" s="389" t="s">
        <v>18</v>
      </c>
      <c r="D111" s="519">
        <f>D113</f>
        <v>5685</v>
      </c>
      <c r="E111" s="528">
        <f>E113</f>
        <v>4048.9</v>
      </c>
      <c r="F111" s="538">
        <f>E111/D111*100</f>
        <v>71.220756376429208</v>
      </c>
    </row>
    <row r="112" spans="1:6">
      <c r="A112" s="1488"/>
      <c r="B112" s="1489"/>
      <c r="C112" s="389" t="s">
        <v>19</v>
      </c>
      <c r="D112" s="519"/>
      <c r="E112" s="528"/>
      <c r="F112" s="538"/>
    </row>
    <row r="113" spans="1:6">
      <c r="A113" s="1488"/>
      <c r="B113" s="1489"/>
      <c r="C113" s="389" t="s">
        <v>20</v>
      </c>
      <c r="D113" s="519">
        <v>5685</v>
      </c>
      <c r="E113" s="528">
        <f>'Мониторинг 2016г'!K36</f>
        <v>4048.9</v>
      </c>
      <c r="F113" s="538">
        <f>E113/D113*100</f>
        <v>71.220756376429208</v>
      </c>
    </row>
    <row r="114" spans="1:6" ht="25.5">
      <c r="A114" s="1488"/>
      <c r="B114" s="1489"/>
      <c r="C114" s="389" t="s">
        <v>21</v>
      </c>
      <c r="D114" s="519"/>
      <c r="E114" s="528"/>
      <c r="F114" s="538"/>
    </row>
    <row r="115" spans="1:6" ht="25.5">
      <c r="A115" s="1488"/>
      <c r="B115" s="1489"/>
      <c r="C115" s="389" t="s">
        <v>22</v>
      </c>
      <c r="D115" s="519"/>
      <c r="E115" s="528"/>
      <c r="F115" s="538"/>
    </row>
    <row r="116" spans="1:6">
      <c r="A116" s="1488" t="s">
        <v>195</v>
      </c>
      <c r="B116" s="1489" t="s">
        <v>507</v>
      </c>
      <c r="C116" s="389" t="s">
        <v>18</v>
      </c>
      <c r="D116" s="519">
        <f>D118</f>
        <v>684</v>
      </c>
      <c r="E116" s="526">
        <f>E118</f>
        <v>391.02</v>
      </c>
      <c r="F116" s="538">
        <f>E116/D116*100</f>
        <v>57.166666666666664</v>
      </c>
    </row>
    <row r="117" spans="1:6">
      <c r="A117" s="1488"/>
      <c r="B117" s="1489"/>
      <c r="C117" s="389" t="s">
        <v>19</v>
      </c>
      <c r="D117" s="519"/>
      <c r="E117" s="500"/>
      <c r="F117" s="538"/>
    </row>
    <row r="118" spans="1:6">
      <c r="A118" s="1488"/>
      <c r="B118" s="1489"/>
      <c r="C118" s="389" t="s">
        <v>20</v>
      </c>
      <c r="D118" s="519">
        <v>684</v>
      </c>
      <c r="E118" s="500">
        <f>'Мониторинг 2016г'!K37</f>
        <v>391.02</v>
      </c>
      <c r="F118" s="538">
        <f>E118/D118*100</f>
        <v>57.166666666666664</v>
      </c>
    </row>
    <row r="119" spans="1:6" ht="25.5">
      <c r="A119" s="1488"/>
      <c r="B119" s="1489"/>
      <c r="C119" s="389" t="s">
        <v>21</v>
      </c>
      <c r="D119" s="519"/>
      <c r="E119" s="500"/>
      <c r="F119" s="538"/>
    </row>
    <row r="120" spans="1:6" ht="25.5">
      <c r="A120" s="1488"/>
      <c r="B120" s="1489"/>
      <c r="C120" s="389" t="s">
        <v>22</v>
      </c>
      <c r="D120" s="519"/>
      <c r="E120" s="500"/>
      <c r="F120" s="538"/>
    </row>
    <row r="121" spans="1:6">
      <c r="A121" s="1488" t="s">
        <v>196</v>
      </c>
      <c r="B121" s="1489" t="s">
        <v>508</v>
      </c>
      <c r="C121" s="389" t="s">
        <v>18</v>
      </c>
      <c r="D121" s="519">
        <f>D122</f>
        <v>4300</v>
      </c>
      <c r="E121" s="500">
        <f>E122</f>
        <v>3171.04</v>
      </c>
      <c r="F121" s="538">
        <f>E121/D121*100</f>
        <v>73.745116279069762</v>
      </c>
    </row>
    <row r="122" spans="1:6">
      <c r="A122" s="1488"/>
      <c r="B122" s="1489"/>
      <c r="C122" s="389" t="s">
        <v>19</v>
      </c>
      <c r="D122" s="519">
        <f>'Мониторинг 2016г'!I38</f>
        <v>4300</v>
      </c>
      <c r="E122" s="500">
        <f>'Мониторинг 2016г'!K38</f>
        <v>3171.04</v>
      </c>
      <c r="F122" s="538">
        <f>E122/D122*100</f>
        <v>73.745116279069762</v>
      </c>
    </row>
    <row r="123" spans="1:6">
      <c r="A123" s="1488"/>
      <c r="B123" s="1489"/>
      <c r="C123" s="389" t="s">
        <v>20</v>
      </c>
      <c r="D123" s="519"/>
      <c r="E123" s="500"/>
      <c r="F123" s="538"/>
    </row>
    <row r="124" spans="1:6" ht="25.5">
      <c r="A124" s="1488"/>
      <c r="B124" s="1489"/>
      <c r="C124" s="389" t="s">
        <v>21</v>
      </c>
      <c r="D124" s="519"/>
      <c r="E124" s="500"/>
      <c r="F124" s="538"/>
    </row>
    <row r="125" spans="1:6" ht="25.5">
      <c r="A125" s="1488"/>
      <c r="B125" s="1489"/>
      <c r="C125" s="389" t="s">
        <v>22</v>
      </c>
      <c r="D125" s="519"/>
      <c r="E125" s="500"/>
      <c r="F125" s="538"/>
    </row>
    <row r="126" spans="1:6">
      <c r="A126" s="1488" t="s">
        <v>197</v>
      </c>
      <c r="B126" s="1489" t="s">
        <v>509</v>
      </c>
      <c r="C126" s="389" t="s">
        <v>18</v>
      </c>
      <c r="D126" s="519">
        <f>D129</f>
        <v>5949</v>
      </c>
      <c r="E126" s="500">
        <f>E129</f>
        <v>4557.6400000000003</v>
      </c>
      <c r="F126" s="538">
        <f>E126/D126*100</f>
        <v>76.611867540763157</v>
      </c>
    </row>
    <row r="127" spans="1:6">
      <c r="A127" s="1488"/>
      <c r="B127" s="1489"/>
      <c r="C127" s="389" t="s">
        <v>19</v>
      </c>
      <c r="D127" s="519"/>
      <c r="E127" s="500"/>
      <c r="F127" s="538"/>
    </row>
    <row r="128" spans="1:6">
      <c r="A128" s="1488"/>
      <c r="B128" s="1489"/>
      <c r="C128" s="389" t="s">
        <v>20</v>
      </c>
      <c r="D128" s="519"/>
      <c r="E128" s="500"/>
      <c r="F128" s="538"/>
    </row>
    <row r="129" spans="1:6" ht="25.5">
      <c r="A129" s="1488"/>
      <c r="B129" s="1489"/>
      <c r="C129" s="389" t="s">
        <v>21</v>
      </c>
      <c r="D129" s="519">
        <v>5949</v>
      </c>
      <c r="E129" s="500">
        <f>'Мониторинг 2016г'!K39</f>
        <v>4557.6400000000003</v>
      </c>
      <c r="F129" s="538">
        <f>E129/D129*100</f>
        <v>76.611867540763157</v>
      </c>
    </row>
    <row r="130" spans="1:6" ht="25.5">
      <c r="A130" s="1493"/>
      <c r="B130" s="1505"/>
      <c r="C130" s="394" t="s">
        <v>22</v>
      </c>
      <c r="D130" s="529"/>
      <c r="E130" s="530"/>
      <c r="F130" s="546"/>
    </row>
    <row r="131" spans="1:6">
      <c r="A131" s="1488" t="s">
        <v>756</v>
      </c>
      <c r="B131" s="1494" t="s">
        <v>757</v>
      </c>
      <c r="C131" s="623" t="s">
        <v>18</v>
      </c>
      <c r="D131" s="622">
        <f>D133</f>
        <v>731</v>
      </c>
      <c r="E131" s="500">
        <f>E133</f>
        <v>2.63</v>
      </c>
      <c r="F131" s="538">
        <f>E131/D131*100</f>
        <v>0.35978112175102595</v>
      </c>
    </row>
    <row r="132" spans="1:6">
      <c r="A132" s="1488"/>
      <c r="B132" s="1489"/>
      <c r="C132" s="623" t="s">
        <v>19</v>
      </c>
      <c r="D132" s="622"/>
      <c r="E132" s="500"/>
      <c r="F132" s="538"/>
    </row>
    <row r="133" spans="1:6">
      <c r="A133" s="1488"/>
      <c r="B133" s="1489"/>
      <c r="C133" s="623" t="s">
        <v>20</v>
      </c>
      <c r="D133" s="622">
        <v>731</v>
      </c>
      <c r="E133" s="500">
        <v>2.63</v>
      </c>
      <c r="F133" s="538">
        <f>E133/D133*100</f>
        <v>0.35978112175102595</v>
      </c>
    </row>
    <row r="134" spans="1:6" ht="25.5">
      <c r="A134" s="1488"/>
      <c r="B134" s="1489"/>
      <c r="C134" s="623" t="s">
        <v>21</v>
      </c>
      <c r="D134" s="622"/>
      <c r="E134" s="500"/>
      <c r="F134" s="538"/>
    </row>
    <row r="135" spans="1:6" ht="70.5" customHeight="1">
      <c r="A135" s="1488"/>
      <c r="B135" s="1489"/>
      <c r="C135" s="623" t="s">
        <v>22</v>
      </c>
      <c r="D135" s="622"/>
      <c r="E135" s="500"/>
      <c r="F135" s="538"/>
    </row>
    <row r="136" spans="1:6">
      <c r="A136" s="1488" t="s">
        <v>939</v>
      </c>
      <c r="B136" s="1489" t="s">
        <v>1742</v>
      </c>
      <c r="C136" s="1021" t="s">
        <v>18</v>
      </c>
      <c r="D136" s="755">
        <f>D138</f>
        <v>334</v>
      </c>
      <c r="E136" s="528">
        <f>E138</f>
        <v>65.75</v>
      </c>
      <c r="F136" s="538">
        <f>E136/D136*100</f>
        <v>19.685628742514972</v>
      </c>
    </row>
    <row r="137" spans="1:6">
      <c r="A137" s="1488"/>
      <c r="B137" s="1489"/>
      <c r="C137" s="1021" t="s">
        <v>19</v>
      </c>
      <c r="D137" s="755"/>
      <c r="E137" s="528"/>
      <c r="F137" s="538"/>
    </row>
    <row r="138" spans="1:6">
      <c r="A138" s="1488"/>
      <c r="B138" s="1489"/>
      <c r="C138" s="1021" t="s">
        <v>20</v>
      </c>
      <c r="D138" s="755">
        <v>334</v>
      </c>
      <c r="E138" s="528">
        <f>'Мониторинг 2016г'!K41</f>
        <v>65.75</v>
      </c>
      <c r="F138" s="538">
        <f>E138/D138*100</f>
        <v>19.685628742514972</v>
      </c>
    </row>
    <row r="139" spans="1:6" ht="25.5">
      <c r="A139" s="1488"/>
      <c r="B139" s="1489"/>
      <c r="C139" s="1021" t="s">
        <v>21</v>
      </c>
      <c r="D139" s="755"/>
      <c r="E139" s="528"/>
      <c r="F139" s="538"/>
    </row>
    <row r="140" spans="1:6" ht="32.25" customHeight="1">
      <c r="A140" s="1488"/>
      <c r="B140" s="1489"/>
      <c r="C140" s="1021" t="s">
        <v>22</v>
      </c>
      <c r="D140" s="755"/>
      <c r="E140" s="528"/>
      <c r="F140" s="538"/>
    </row>
    <row r="141" spans="1:6">
      <c r="A141" s="1488" t="s">
        <v>1760</v>
      </c>
      <c r="B141" s="1489" t="s">
        <v>1765</v>
      </c>
      <c r="C141" s="1089" t="s">
        <v>18</v>
      </c>
      <c r="D141" s="755">
        <f>D142</f>
        <v>477</v>
      </c>
      <c r="E141" s="528">
        <f>E143</f>
        <v>0</v>
      </c>
      <c r="F141" s="538">
        <f>E141/D141*100</f>
        <v>0</v>
      </c>
    </row>
    <row r="142" spans="1:6">
      <c r="A142" s="1488"/>
      <c r="B142" s="1489"/>
      <c r="C142" s="1089" t="s">
        <v>19</v>
      </c>
      <c r="D142" s="755">
        <v>477</v>
      </c>
      <c r="E142" s="528">
        <f>E144</f>
        <v>0</v>
      </c>
      <c r="F142" s="538">
        <f>E142/D142*100</f>
        <v>0</v>
      </c>
    </row>
    <row r="143" spans="1:6">
      <c r="A143" s="1488"/>
      <c r="B143" s="1489"/>
      <c r="C143" s="1089" t="s">
        <v>20</v>
      </c>
      <c r="D143" s="755"/>
      <c r="E143" s="528">
        <v>0</v>
      </c>
      <c r="F143" s="538"/>
    </row>
    <row r="144" spans="1:6" ht="25.5">
      <c r="A144" s="1488"/>
      <c r="B144" s="1489"/>
      <c r="C144" s="1089" t="s">
        <v>21</v>
      </c>
      <c r="D144" s="755"/>
      <c r="E144" s="528"/>
      <c r="F144" s="538"/>
    </row>
    <row r="145" spans="1:6" ht="32.25" customHeight="1" thickBot="1">
      <c r="A145" s="1488"/>
      <c r="B145" s="1489"/>
      <c r="C145" s="1089" t="s">
        <v>22</v>
      </c>
      <c r="D145" s="755"/>
      <c r="E145" s="528"/>
      <c r="F145" s="538"/>
    </row>
    <row r="146" spans="1:6">
      <c r="A146" s="1490" t="s">
        <v>145</v>
      </c>
      <c r="B146" s="1498" t="s">
        <v>751</v>
      </c>
      <c r="C146" s="388" t="s">
        <v>18</v>
      </c>
      <c r="D146" s="521">
        <f>D147+D148+D149+D150</f>
        <v>47955</v>
      </c>
      <c r="E146" s="520">
        <f>E148+E150</f>
        <v>33362.730000000003</v>
      </c>
      <c r="F146" s="549">
        <f>E146/D146*100</f>
        <v>69.570910228339073</v>
      </c>
    </row>
    <row r="147" spans="1:6">
      <c r="A147" s="1491"/>
      <c r="B147" s="1499"/>
      <c r="C147" s="395" t="s">
        <v>19</v>
      </c>
      <c r="D147" s="512"/>
      <c r="E147" s="503"/>
      <c r="F147" s="539"/>
    </row>
    <row r="148" spans="1:6">
      <c r="A148" s="1491"/>
      <c r="B148" s="1499"/>
      <c r="C148" s="395" t="s">
        <v>20</v>
      </c>
      <c r="D148" s="512">
        <f>D153</f>
        <v>45955</v>
      </c>
      <c r="E148" s="503">
        <f>E153</f>
        <v>29678.5</v>
      </c>
      <c r="F148" s="539">
        <f>E148/D148*100</f>
        <v>64.581655967794589</v>
      </c>
    </row>
    <row r="149" spans="1:6" ht="25.5">
      <c r="A149" s="1491"/>
      <c r="B149" s="1499"/>
      <c r="C149" s="395" t="s">
        <v>21</v>
      </c>
      <c r="D149" s="512"/>
      <c r="E149" s="503"/>
      <c r="F149" s="539"/>
    </row>
    <row r="150" spans="1:6" ht="26.25" thickBot="1">
      <c r="A150" s="1492"/>
      <c r="B150" s="1500"/>
      <c r="C150" s="396" t="s">
        <v>22</v>
      </c>
      <c r="D150" s="513">
        <f>D155</f>
        <v>2000</v>
      </c>
      <c r="E150" s="514">
        <f>E155</f>
        <v>3684.23</v>
      </c>
      <c r="F150" s="542">
        <f>E150/D150*100</f>
        <v>184.2115</v>
      </c>
    </row>
    <row r="151" spans="1:6">
      <c r="A151" s="1496" t="s">
        <v>174</v>
      </c>
      <c r="B151" s="1497" t="s">
        <v>424</v>
      </c>
      <c r="C151" s="393" t="s">
        <v>18</v>
      </c>
      <c r="D151" s="517">
        <f>D152+D153+D154+D155</f>
        <v>47955</v>
      </c>
      <c r="E151" s="517">
        <f>E152+E153+E154+E155</f>
        <v>33362.730000000003</v>
      </c>
      <c r="F151" s="547">
        <f>E151/D151*100</f>
        <v>69.570910228339073</v>
      </c>
    </row>
    <row r="152" spans="1:6">
      <c r="A152" s="1496"/>
      <c r="B152" s="1497"/>
      <c r="C152" s="389" t="s">
        <v>19</v>
      </c>
      <c r="D152" s="519"/>
      <c r="E152" s="500"/>
      <c r="F152" s="538">
        <v>0</v>
      </c>
    </row>
    <row r="153" spans="1:6">
      <c r="A153" s="1496"/>
      <c r="B153" s="1497"/>
      <c r="C153" s="495" t="s">
        <v>20</v>
      </c>
      <c r="D153" s="529">
        <f>'Мониторинг 2016г'!I44</f>
        <v>45955</v>
      </c>
      <c r="E153" s="530">
        <f>'Мониторинг 2016г'!K44</f>
        <v>29678.5</v>
      </c>
      <c r="F153" s="538">
        <f>E153/D153*100</f>
        <v>64.581655967794589</v>
      </c>
    </row>
    <row r="154" spans="1:6" ht="25.5">
      <c r="A154" s="1496"/>
      <c r="B154" s="1497"/>
      <c r="C154" s="494" t="s">
        <v>21</v>
      </c>
      <c r="D154" s="519"/>
      <c r="E154" s="500"/>
      <c r="F154" s="538"/>
    </row>
    <row r="155" spans="1:6" ht="26.25" thickBot="1">
      <c r="A155" s="1496"/>
      <c r="B155" s="1497"/>
      <c r="C155" s="399" t="s">
        <v>22</v>
      </c>
      <c r="D155" s="522">
        <f>'Мониторинг 2016г'!I45</f>
        <v>2000</v>
      </c>
      <c r="E155" s="523">
        <f>'Мониторинг 2016г'!K45</f>
        <v>3684.23</v>
      </c>
      <c r="F155" s="548">
        <f>E155/D155*100</f>
        <v>184.2115</v>
      </c>
    </row>
    <row r="156" spans="1:6">
      <c r="A156" s="1490" t="s">
        <v>146</v>
      </c>
      <c r="B156" s="1498" t="s">
        <v>750</v>
      </c>
      <c r="C156" s="397" t="s">
        <v>18</v>
      </c>
      <c r="D156" s="521">
        <f>D157+D158</f>
        <v>204307</v>
      </c>
      <c r="E156" s="531">
        <f>E157+E158</f>
        <v>151289.41000000003</v>
      </c>
      <c r="F156" s="549">
        <f>E156/D156*100</f>
        <v>74.050037443650993</v>
      </c>
    </row>
    <row r="157" spans="1:6">
      <c r="A157" s="1491"/>
      <c r="B157" s="1499"/>
      <c r="C157" s="395" t="s">
        <v>19</v>
      </c>
      <c r="D157" s="512">
        <f>D162+D167+D172+D177+D182+D187+D192+D197+D202+D207+D212</f>
        <v>83430</v>
      </c>
      <c r="E157" s="532">
        <f>E162+E167+E172+E177+E182+E187+E192+E197+E202+E207</f>
        <v>64215.73000000001</v>
      </c>
      <c r="F157" s="539">
        <f>E157/D157*100</f>
        <v>76.969591274122024</v>
      </c>
    </row>
    <row r="158" spans="1:6">
      <c r="A158" s="1491"/>
      <c r="B158" s="1499"/>
      <c r="C158" s="395" t="s">
        <v>20</v>
      </c>
      <c r="D158" s="533">
        <f>D163+D168+D173+D178+D183+D188+D193+D198+D203+D208+D213</f>
        <v>120877</v>
      </c>
      <c r="E158" s="532">
        <f>E163+E168+E173+E178+E183+E188+E193+E198+E203+E208+E213</f>
        <v>87073.680000000008</v>
      </c>
      <c r="F158" s="539">
        <f>E158/D158*100</f>
        <v>72.034944613119123</v>
      </c>
    </row>
    <row r="159" spans="1:6" ht="25.5">
      <c r="A159" s="1491"/>
      <c r="B159" s="1499"/>
      <c r="C159" s="395" t="s">
        <v>21</v>
      </c>
      <c r="D159" s="512"/>
      <c r="E159" s="532">
        <f>E164+E169+E174+E179+E184+E189+E194+E199+E204+E209</f>
        <v>0</v>
      </c>
      <c r="F159" s="539"/>
    </row>
    <row r="160" spans="1:6" ht="26.25" thickBot="1">
      <c r="A160" s="1492"/>
      <c r="B160" s="1500"/>
      <c r="C160" s="396" t="s">
        <v>22</v>
      </c>
      <c r="D160" s="513"/>
      <c r="E160" s="534"/>
      <c r="F160" s="541"/>
    </row>
    <row r="161" spans="1:6">
      <c r="A161" s="1495" t="s">
        <v>166</v>
      </c>
      <c r="B161" s="1509" t="s">
        <v>510</v>
      </c>
      <c r="C161" s="393" t="s">
        <v>18</v>
      </c>
      <c r="D161" s="517">
        <f>D162</f>
        <v>52233</v>
      </c>
      <c r="E161" s="518">
        <f>E162</f>
        <v>37953.51</v>
      </c>
      <c r="F161" s="547">
        <f>E161/D161*100</f>
        <v>72.661937855378795</v>
      </c>
    </row>
    <row r="162" spans="1:6">
      <c r="A162" s="1488"/>
      <c r="B162" s="1489"/>
      <c r="C162" s="389" t="s">
        <v>19</v>
      </c>
      <c r="D162" s="519">
        <f>'Мониторинг 2016г'!I47</f>
        <v>52233</v>
      </c>
      <c r="E162" s="500">
        <f>'Мониторинг 2016г'!K47</f>
        <v>37953.51</v>
      </c>
      <c r="F162" s="538">
        <f>E162/D162*100</f>
        <v>72.661937855378795</v>
      </c>
    </row>
    <row r="163" spans="1:6">
      <c r="A163" s="1488"/>
      <c r="B163" s="1489"/>
      <c r="C163" s="389" t="s">
        <v>20</v>
      </c>
      <c r="D163" s="519"/>
      <c r="E163" s="500"/>
      <c r="F163" s="538"/>
    </row>
    <row r="164" spans="1:6" ht="25.5">
      <c r="A164" s="1488"/>
      <c r="B164" s="1489"/>
      <c r="C164" s="389" t="s">
        <v>21</v>
      </c>
      <c r="D164" s="519"/>
      <c r="E164" s="500"/>
      <c r="F164" s="538"/>
    </row>
    <row r="165" spans="1:6" ht="46.5" customHeight="1">
      <c r="A165" s="1488"/>
      <c r="B165" s="1489"/>
      <c r="C165" s="398" t="s">
        <v>22</v>
      </c>
      <c r="D165" s="519"/>
      <c r="E165" s="500"/>
      <c r="F165" s="538"/>
    </row>
    <row r="166" spans="1:6">
      <c r="A166" s="1488" t="s">
        <v>167</v>
      </c>
      <c r="B166" s="1489" t="s">
        <v>511</v>
      </c>
      <c r="C166" s="389" t="s">
        <v>18</v>
      </c>
      <c r="D166" s="519">
        <f>D167</f>
        <v>5318</v>
      </c>
      <c r="E166" s="500">
        <f>E167</f>
        <v>4128.72</v>
      </c>
      <c r="F166" s="538">
        <f>E166/D166*100</f>
        <v>77.636705528394131</v>
      </c>
    </row>
    <row r="167" spans="1:6">
      <c r="A167" s="1488"/>
      <c r="B167" s="1489"/>
      <c r="C167" s="389" t="s">
        <v>19</v>
      </c>
      <c r="D167" s="519">
        <f>'Мониторинг 2016г'!I48</f>
        <v>5318</v>
      </c>
      <c r="E167" s="500">
        <f>'Мониторинг 2016г'!K48</f>
        <v>4128.72</v>
      </c>
      <c r="F167" s="538">
        <f>E167/D167*100</f>
        <v>77.636705528394131</v>
      </c>
    </row>
    <row r="168" spans="1:6">
      <c r="A168" s="1488"/>
      <c r="B168" s="1489"/>
      <c r="C168" s="389" t="s">
        <v>20</v>
      </c>
      <c r="D168" s="519"/>
      <c r="E168" s="500"/>
      <c r="F168" s="538"/>
    </row>
    <row r="169" spans="1:6" ht="25.5">
      <c r="A169" s="1488"/>
      <c r="B169" s="1489"/>
      <c r="C169" s="389" t="s">
        <v>21</v>
      </c>
      <c r="D169" s="519"/>
      <c r="E169" s="500"/>
      <c r="F169" s="538"/>
    </row>
    <row r="170" spans="1:6" ht="33" customHeight="1">
      <c r="A170" s="1488"/>
      <c r="B170" s="1489"/>
      <c r="C170" s="389" t="s">
        <v>22</v>
      </c>
      <c r="D170" s="519"/>
      <c r="E170" s="500"/>
      <c r="F170" s="538"/>
    </row>
    <row r="171" spans="1:6">
      <c r="A171" s="1488" t="s">
        <v>253</v>
      </c>
      <c r="B171" s="1489" t="s">
        <v>512</v>
      </c>
      <c r="C171" s="389" t="s">
        <v>18</v>
      </c>
      <c r="D171" s="519">
        <f>D172</f>
        <v>919</v>
      </c>
      <c r="E171" s="500">
        <f>E172</f>
        <v>842.87</v>
      </c>
      <c r="F171" s="538">
        <f>E171/D171*100</f>
        <v>91.715995647442867</v>
      </c>
    </row>
    <row r="172" spans="1:6">
      <c r="A172" s="1488"/>
      <c r="B172" s="1489"/>
      <c r="C172" s="389" t="s">
        <v>19</v>
      </c>
      <c r="D172" s="519">
        <f>'Мониторинг 2016г'!I49</f>
        <v>919</v>
      </c>
      <c r="E172" s="500">
        <f>'Мониторинг 2016г'!K49</f>
        <v>842.87</v>
      </c>
      <c r="F172" s="538">
        <f>E172/D172*100</f>
        <v>91.715995647442867</v>
      </c>
    </row>
    <row r="173" spans="1:6">
      <c r="A173" s="1488"/>
      <c r="B173" s="1489"/>
      <c r="C173" s="389" t="s">
        <v>20</v>
      </c>
      <c r="D173" s="519"/>
      <c r="E173" s="500"/>
      <c r="F173" s="538"/>
    </row>
    <row r="174" spans="1:6" ht="25.5">
      <c r="A174" s="1488"/>
      <c r="B174" s="1489"/>
      <c r="C174" s="389" t="s">
        <v>21</v>
      </c>
      <c r="D174" s="519"/>
      <c r="E174" s="500"/>
      <c r="F174" s="538"/>
    </row>
    <row r="175" spans="1:6" ht="25.5">
      <c r="A175" s="1488"/>
      <c r="B175" s="1489"/>
      <c r="C175" s="389" t="s">
        <v>22</v>
      </c>
      <c r="D175" s="519"/>
      <c r="E175" s="500"/>
      <c r="F175" s="538"/>
    </row>
    <row r="176" spans="1:6">
      <c r="A176" s="1488" t="s">
        <v>254</v>
      </c>
      <c r="B176" s="1489" t="s">
        <v>513</v>
      </c>
      <c r="C176" s="389" t="s">
        <v>18</v>
      </c>
      <c r="D176" s="519">
        <f>D178</f>
        <v>10871</v>
      </c>
      <c r="E176" s="500">
        <f>E178</f>
        <v>7365.51</v>
      </c>
      <c r="F176" s="538">
        <f>E176/D176*100</f>
        <v>67.753748505197322</v>
      </c>
    </row>
    <row r="177" spans="1:6">
      <c r="A177" s="1488"/>
      <c r="B177" s="1489"/>
      <c r="C177" s="389" t="s">
        <v>19</v>
      </c>
      <c r="D177" s="519"/>
      <c r="E177" s="500"/>
      <c r="F177" s="538"/>
    </row>
    <row r="178" spans="1:6">
      <c r="A178" s="1488"/>
      <c r="B178" s="1489"/>
      <c r="C178" s="389" t="s">
        <v>20</v>
      </c>
      <c r="D178" s="519">
        <f>'Мониторинг 2016г'!I50</f>
        <v>10871</v>
      </c>
      <c r="E178" s="500">
        <f>'Мониторинг 2016г'!K50</f>
        <v>7365.51</v>
      </c>
      <c r="F178" s="538">
        <f>E178/D178*100</f>
        <v>67.753748505197322</v>
      </c>
    </row>
    <row r="179" spans="1:6" ht="25.5">
      <c r="A179" s="1488"/>
      <c r="B179" s="1489"/>
      <c r="C179" s="389" t="s">
        <v>21</v>
      </c>
      <c r="D179" s="519"/>
      <c r="E179" s="500"/>
      <c r="F179" s="538"/>
    </row>
    <row r="180" spans="1:6" ht="25.5">
      <c r="A180" s="1488"/>
      <c r="B180" s="1489"/>
      <c r="C180" s="389" t="s">
        <v>22</v>
      </c>
      <c r="D180" s="519"/>
      <c r="E180" s="500"/>
      <c r="F180" s="538"/>
    </row>
    <row r="181" spans="1:6">
      <c r="A181" s="1488" t="s">
        <v>255</v>
      </c>
      <c r="B181" s="1489" t="s">
        <v>514</v>
      </c>
      <c r="C181" s="389" t="s">
        <v>18</v>
      </c>
      <c r="D181" s="519">
        <f>D183</f>
        <v>32380</v>
      </c>
      <c r="E181" s="500">
        <f>E183</f>
        <v>23979.360000000001</v>
      </c>
      <c r="F181" s="538">
        <f>E181/D181*100</f>
        <v>74.056084002470669</v>
      </c>
    </row>
    <row r="182" spans="1:6">
      <c r="A182" s="1488"/>
      <c r="B182" s="1489"/>
      <c r="C182" s="389" t="s">
        <v>19</v>
      </c>
      <c r="D182" s="519"/>
      <c r="E182" s="500"/>
      <c r="F182" s="538"/>
    </row>
    <row r="183" spans="1:6">
      <c r="A183" s="1488"/>
      <c r="B183" s="1489"/>
      <c r="C183" s="389" t="s">
        <v>20</v>
      </c>
      <c r="D183" s="519">
        <f>'Мониторинг 2016г'!I51</f>
        <v>32380</v>
      </c>
      <c r="E183" s="500">
        <f>'Мониторинг 2016г'!K51</f>
        <v>23979.360000000001</v>
      </c>
      <c r="F183" s="538">
        <f>E183/D183*100</f>
        <v>74.056084002470669</v>
      </c>
    </row>
    <row r="184" spans="1:6" ht="25.5">
      <c r="A184" s="1488"/>
      <c r="B184" s="1489"/>
      <c r="C184" s="389" t="s">
        <v>21</v>
      </c>
      <c r="D184" s="519"/>
      <c r="E184" s="500"/>
      <c r="F184" s="538"/>
    </row>
    <row r="185" spans="1:6" ht="25.5">
      <c r="A185" s="1488"/>
      <c r="B185" s="1489"/>
      <c r="C185" s="389" t="s">
        <v>22</v>
      </c>
      <c r="D185" s="519"/>
      <c r="E185" s="500"/>
      <c r="F185" s="538"/>
    </row>
    <row r="186" spans="1:6">
      <c r="A186" s="1488" t="s">
        <v>256</v>
      </c>
      <c r="B186" s="1489" t="s">
        <v>932</v>
      </c>
      <c r="C186" s="389" t="s">
        <v>18</v>
      </c>
      <c r="D186" s="519">
        <f>D187+D188</f>
        <v>60308</v>
      </c>
      <c r="E186" s="500">
        <f>E187+E188</f>
        <v>47801.06</v>
      </c>
      <c r="F186" s="538">
        <f>E186/D186*100</f>
        <v>79.261557338993157</v>
      </c>
    </row>
    <row r="187" spans="1:6">
      <c r="A187" s="1488"/>
      <c r="B187" s="1489"/>
      <c r="C187" s="389" t="s">
        <v>19</v>
      </c>
      <c r="D187" s="519">
        <v>24960</v>
      </c>
      <c r="E187" s="500">
        <f>'Форма 3 -№ 51 от 31.'!J87</f>
        <v>21290.63</v>
      </c>
      <c r="F187" s="538">
        <f>E187/D187*100</f>
        <v>85.298998397435895</v>
      </c>
    </row>
    <row r="188" spans="1:6">
      <c r="A188" s="1488"/>
      <c r="B188" s="1489"/>
      <c r="C188" s="389" t="s">
        <v>20</v>
      </c>
      <c r="D188" s="519">
        <v>35348</v>
      </c>
      <c r="E188" s="500">
        <f>'Форма 3 -№ 51 от 31.'!J85+'Форма 3 -№ 51 от 31.'!J86</f>
        <v>26510.43</v>
      </c>
      <c r="F188" s="538">
        <f>E188/D188*100</f>
        <v>74.998387461808306</v>
      </c>
    </row>
    <row r="189" spans="1:6" ht="25.5">
      <c r="A189" s="1488"/>
      <c r="B189" s="1489"/>
      <c r="C189" s="389" t="s">
        <v>21</v>
      </c>
      <c r="D189" s="519"/>
      <c r="E189" s="500"/>
      <c r="F189" s="538"/>
    </row>
    <row r="190" spans="1:6" ht="32.25" customHeight="1">
      <c r="A190" s="1488"/>
      <c r="B190" s="1489"/>
      <c r="C190" s="389" t="s">
        <v>22</v>
      </c>
      <c r="D190" s="519"/>
      <c r="E190" s="500"/>
      <c r="F190" s="538"/>
    </row>
    <row r="191" spans="1:6">
      <c r="A191" s="1488" t="s">
        <v>257</v>
      </c>
      <c r="B191" s="1489" t="s">
        <v>515</v>
      </c>
      <c r="C191" s="389" t="s">
        <v>18</v>
      </c>
      <c r="D191" s="519">
        <f>D193</f>
        <v>152</v>
      </c>
      <c r="E191" s="500">
        <f>E193</f>
        <v>102.3</v>
      </c>
      <c r="F191" s="538">
        <f>E191/D191*100</f>
        <v>67.30263157894737</v>
      </c>
    </row>
    <row r="192" spans="1:6">
      <c r="A192" s="1488"/>
      <c r="B192" s="1489"/>
      <c r="C192" s="389" t="s">
        <v>19</v>
      </c>
      <c r="D192" s="519"/>
      <c r="E192" s="500"/>
      <c r="F192" s="538"/>
    </row>
    <row r="193" spans="1:6">
      <c r="A193" s="1488"/>
      <c r="B193" s="1489"/>
      <c r="C193" s="389" t="s">
        <v>20</v>
      </c>
      <c r="D193" s="519">
        <f>'Мониторинг 2016г'!I53</f>
        <v>152</v>
      </c>
      <c r="E193" s="500">
        <f>'Мониторинг 2016г'!K53</f>
        <v>102.3</v>
      </c>
      <c r="F193" s="538">
        <f>E193/D193*100</f>
        <v>67.30263157894737</v>
      </c>
    </row>
    <row r="194" spans="1:6" ht="25.5">
      <c r="A194" s="1488"/>
      <c r="B194" s="1489"/>
      <c r="C194" s="389" t="s">
        <v>21</v>
      </c>
      <c r="D194" s="519"/>
      <c r="E194" s="500"/>
      <c r="F194" s="538"/>
    </row>
    <row r="195" spans="1:6" ht="33" customHeight="1">
      <c r="A195" s="1488"/>
      <c r="B195" s="1489"/>
      <c r="C195" s="389" t="s">
        <v>22</v>
      </c>
      <c r="D195" s="519"/>
      <c r="E195" s="500"/>
      <c r="F195" s="538"/>
    </row>
    <row r="196" spans="1:6">
      <c r="A196" s="1488" t="s">
        <v>258</v>
      </c>
      <c r="B196" s="1489" t="s">
        <v>516</v>
      </c>
      <c r="C196" s="389" t="s">
        <v>18</v>
      </c>
      <c r="D196" s="519">
        <f>D198</f>
        <v>10719</v>
      </c>
      <c r="E196" s="500">
        <f>E198</f>
        <v>7148.21</v>
      </c>
      <c r="F196" s="538">
        <f>E196/D196*100</f>
        <v>66.687284261591557</v>
      </c>
    </row>
    <row r="197" spans="1:6">
      <c r="A197" s="1488"/>
      <c r="B197" s="1489"/>
      <c r="C197" s="389" t="s">
        <v>19</v>
      </c>
      <c r="D197" s="519"/>
      <c r="E197" s="500"/>
      <c r="F197" s="538"/>
    </row>
    <row r="198" spans="1:6">
      <c r="A198" s="1488"/>
      <c r="B198" s="1489"/>
      <c r="C198" s="389" t="s">
        <v>20</v>
      </c>
      <c r="D198" s="519">
        <f>'Мониторинг 2016г'!I54</f>
        <v>10719</v>
      </c>
      <c r="E198" s="500">
        <f>'Мониторинг 2016г'!K54</f>
        <v>7148.21</v>
      </c>
      <c r="F198" s="538">
        <f>E198/D198*100</f>
        <v>66.687284261591557</v>
      </c>
    </row>
    <row r="199" spans="1:6" ht="25.5">
      <c r="A199" s="1488"/>
      <c r="B199" s="1489"/>
      <c r="C199" s="389" t="s">
        <v>21</v>
      </c>
      <c r="D199" s="519"/>
      <c r="E199" s="500"/>
      <c r="F199" s="538"/>
    </row>
    <row r="200" spans="1:6" ht="25.5">
      <c r="A200" s="1488"/>
      <c r="B200" s="1489"/>
      <c r="C200" s="389" t="s">
        <v>22</v>
      </c>
      <c r="D200" s="519"/>
      <c r="E200" s="500"/>
      <c r="F200" s="538"/>
    </row>
    <row r="201" spans="1:6">
      <c r="A201" s="1488" t="s">
        <v>259</v>
      </c>
      <c r="B201" s="1489" t="s">
        <v>517</v>
      </c>
      <c r="C201" s="389" t="s">
        <v>18</v>
      </c>
      <c r="D201" s="519">
        <f>D203</f>
        <v>30217</v>
      </c>
      <c r="E201" s="500">
        <f>E203</f>
        <v>21627.1</v>
      </c>
      <c r="F201" s="538">
        <f>E201/D201*100</f>
        <v>71.572624681470685</v>
      </c>
    </row>
    <row r="202" spans="1:6">
      <c r="A202" s="1488"/>
      <c r="B202" s="1489"/>
      <c r="C202" s="389" t="s">
        <v>19</v>
      </c>
      <c r="D202" s="519"/>
      <c r="E202" s="500"/>
      <c r="F202" s="538"/>
    </row>
    <row r="203" spans="1:6">
      <c r="A203" s="1488"/>
      <c r="B203" s="1489"/>
      <c r="C203" s="389" t="s">
        <v>20</v>
      </c>
      <c r="D203" s="519">
        <f>'Мониторинг 2016г'!I55</f>
        <v>30217</v>
      </c>
      <c r="E203" s="500">
        <f>'Мониторинг 2016г'!K55</f>
        <v>21627.1</v>
      </c>
      <c r="F203" s="538">
        <f>E203/D203*100</f>
        <v>71.572624681470685</v>
      </c>
    </row>
    <row r="204" spans="1:6" ht="25.5">
      <c r="A204" s="1488"/>
      <c r="B204" s="1489"/>
      <c r="C204" s="389" t="s">
        <v>21</v>
      </c>
      <c r="D204" s="519"/>
      <c r="E204" s="500"/>
      <c r="F204" s="538"/>
    </row>
    <row r="205" spans="1:6" ht="25.5">
      <c r="A205" s="1488"/>
      <c r="B205" s="1489"/>
      <c r="C205" s="389" t="s">
        <v>22</v>
      </c>
      <c r="D205" s="519"/>
      <c r="E205" s="500"/>
      <c r="F205" s="538"/>
    </row>
    <row r="206" spans="1:6">
      <c r="A206" s="1488" t="s">
        <v>260</v>
      </c>
      <c r="B206" s="1489" t="s">
        <v>518</v>
      </c>
      <c r="C206" s="389" t="s">
        <v>18</v>
      </c>
      <c r="D206" s="519">
        <f>D208</f>
        <v>250</v>
      </c>
      <c r="E206" s="500">
        <f>E208</f>
        <v>60.77</v>
      </c>
      <c r="F206" s="538">
        <f>E206/D206*100</f>
        <v>24.308000000000003</v>
      </c>
    </row>
    <row r="207" spans="1:6">
      <c r="A207" s="1488"/>
      <c r="B207" s="1489"/>
      <c r="C207" s="389" t="s">
        <v>19</v>
      </c>
      <c r="D207" s="519"/>
      <c r="E207" s="500"/>
      <c r="F207" s="538"/>
    </row>
    <row r="208" spans="1:6">
      <c r="A208" s="1488"/>
      <c r="B208" s="1489"/>
      <c r="C208" s="389" t="s">
        <v>20</v>
      </c>
      <c r="D208" s="519">
        <f>'Мониторинг 2016г'!I56</f>
        <v>250</v>
      </c>
      <c r="E208" s="500">
        <f>'Мониторинг 2016г'!K56</f>
        <v>60.77</v>
      </c>
      <c r="F208" s="538">
        <f>E208/D208*100</f>
        <v>24.308000000000003</v>
      </c>
    </row>
    <row r="209" spans="1:6" ht="25.5">
      <c r="A209" s="1488"/>
      <c r="B209" s="1489"/>
      <c r="C209" s="389" t="s">
        <v>21</v>
      </c>
      <c r="D209" s="519"/>
      <c r="E209" s="500"/>
      <c r="F209" s="538"/>
    </row>
    <row r="210" spans="1:6" ht="25.5">
      <c r="A210" s="1493"/>
      <c r="B210" s="1505"/>
      <c r="C210" s="399" t="s">
        <v>22</v>
      </c>
      <c r="D210" s="529"/>
      <c r="E210" s="530"/>
      <c r="F210" s="546"/>
    </row>
    <row r="211" spans="1:6">
      <c r="A211" s="1488" t="s">
        <v>761</v>
      </c>
      <c r="B211" s="1494" t="s">
        <v>764</v>
      </c>
      <c r="C211" s="656" t="s">
        <v>18</v>
      </c>
      <c r="D211" s="657">
        <f>D213</f>
        <v>940</v>
      </c>
      <c r="E211" s="500">
        <f>E213</f>
        <v>280</v>
      </c>
      <c r="F211" s="538">
        <f>E211/D211*100</f>
        <v>29.787234042553191</v>
      </c>
    </row>
    <row r="212" spans="1:6">
      <c r="A212" s="1488"/>
      <c r="B212" s="1489"/>
      <c r="C212" s="656" t="s">
        <v>19</v>
      </c>
      <c r="D212" s="657"/>
      <c r="E212" s="500"/>
      <c r="F212" s="538"/>
    </row>
    <row r="213" spans="1:6">
      <c r="A213" s="1488"/>
      <c r="B213" s="1489"/>
      <c r="C213" s="656" t="s">
        <v>20</v>
      </c>
      <c r="D213" s="657">
        <v>940</v>
      </c>
      <c r="E213" s="500">
        <f>'Форма 3 -№ 51 от 31.'!J97</f>
        <v>280</v>
      </c>
      <c r="F213" s="538">
        <f>E213/D213*100</f>
        <v>29.787234042553191</v>
      </c>
    </row>
    <row r="214" spans="1:6" ht="25.5">
      <c r="A214" s="1488"/>
      <c r="B214" s="1489"/>
      <c r="C214" s="656" t="s">
        <v>21</v>
      </c>
      <c r="D214" s="657"/>
      <c r="E214" s="500"/>
      <c r="F214" s="538"/>
    </row>
    <row r="215" spans="1:6" ht="26.25" thickBot="1">
      <c r="A215" s="1493"/>
      <c r="B215" s="1505"/>
      <c r="C215" s="399" t="s">
        <v>22</v>
      </c>
      <c r="D215" s="529"/>
      <c r="E215" s="530"/>
      <c r="F215" s="546"/>
    </row>
    <row r="216" spans="1:6">
      <c r="A216" s="1490" t="s">
        <v>148</v>
      </c>
      <c r="B216" s="1501" t="s">
        <v>423</v>
      </c>
      <c r="C216" s="510" t="s">
        <v>18</v>
      </c>
      <c r="D216" s="515">
        <f>D217+D218+D219+D220</f>
        <v>1375.5</v>
      </c>
      <c r="E216" s="516">
        <f>E219</f>
        <v>1127.4000000000001</v>
      </c>
      <c r="F216" s="502">
        <f>E216/D216*100</f>
        <v>81.962922573609603</v>
      </c>
    </row>
    <row r="217" spans="1:6">
      <c r="A217" s="1491"/>
      <c r="B217" s="1502"/>
      <c r="C217" s="395" t="s">
        <v>19</v>
      </c>
      <c r="D217" s="512"/>
      <c r="E217" s="503"/>
      <c r="F217" s="539"/>
    </row>
    <row r="218" spans="1:6">
      <c r="A218" s="1491"/>
      <c r="B218" s="1502"/>
      <c r="C218" s="395" t="s">
        <v>20</v>
      </c>
      <c r="D218" s="512"/>
      <c r="E218" s="503"/>
      <c r="F218" s="539"/>
    </row>
    <row r="219" spans="1:6" ht="25.5">
      <c r="A219" s="1491"/>
      <c r="B219" s="1502"/>
      <c r="C219" s="395" t="s">
        <v>21</v>
      </c>
      <c r="D219" s="512">
        <v>1375.5</v>
      </c>
      <c r="E219" s="503">
        <f>E224</f>
        <v>1127.4000000000001</v>
      </c>
      <c r="F219" s="540">
        <f>E219/D219*100</f>
        <v>81.962922573609603</v>
      </c>
    </row>
    <row r="220" spans="1:6" ht="61.5" customHeight="1" thickBot="1">
      <c r="A220" s="1492"/>
      <c r="B220" s="1503"/>
      <c r="C220" s="511" t="s">
        <v>22</v>
      </c>
      <c r="D220" s="513"/>
      <c r="E220" s="514"/>
      <c r="F220" s="541"/>
    </row>
    <row r="221" spans="1:6">
      <c r="A221" s="1495" t="s">
        <v>168</v>
      </c>
      <c r="B221" s="1506" t="s">
        <v>930</v>
      </c>
      <c r="C221" s="393" t="s">
        <v>18</v>
      </c>
      <c r="D221" s="517">
        <f>D224</f>
        <v>1375.5</v>
      </c>
      <c r="E221" s="518">
        <f>E224</f>
        <v>1127.4000000000001</v>
      </c>
      <c r="F221" s="555">
        <f>E221/D221*100</f>
        <v>81.962922573609603</v>
      </c>
    </row>
    <row r="222" spans="1:6">
      <c r="A222" s="1488"/>
      <c r="B222" s="1507"/>
      <c r="C222" s="389" t="s">
        <v>19</v>
      </c>
      <c r="D222" s="519"/>
      <c r="E222" s="500"/>
      <c r="F222" s="545"/>
    </row>
    <row r="223" spans="1:6">
      <c r="A223" s="1488"/>
      <c r="B223" s="1507"/>
      <c r="C223" s="389" t="s">
        <v>20</v>
      </c>
      <c r="D223" s="519"/>
      <c r="E223" s="500"/>
      <c r="F223" s="545"/>
    </row>
    <row r="224" spans="1:6" ht="25.5">
      <c r="A224" s="1488"/>
      <c r="B224" s="1507"/>
      <c r="C224" s="389" t="s">
        <v>21</v>
      </c>
      <c r="D224" s="519">
        <f>'Мониторинг 2016г'!I59</f>
        <v>1375.5</v>
      </c>
      <c r="E224" s="500">
        <f>'Мониторинг 2016г'!K59</f>
        <v>1127.4000000000001</v>
      </c>
      <c r="F224" s="545">
        <f>E224/D224*100</f>
        <v>81.962922573609603</v>
      </c>
    </row>
    <row r="225" spans="1:6" ht="26.25" thickBot="1">
      <c r="A225" s="1493"/>
      <c r="B225" s="1508"/>
      <c r="C225" s="495" t="s">
        <v>22</v>
      </c>
      <c r="D225" s="529"/>
      <c r="E225" s="530"/>
      <c r="F225" s="546"/>
    </row>
    <row r="226" spans="1:6">
      <c r="A226" s="1490" t="s">
        <v>149</v>
      </c>
      <c r="B226" s="1501" t="s">
        <v>422</v>
      </c>
      <c r="C226" s="510" t="s">
        <v>18</v>
      </c>
      <c r="D226" s="515">
        <f>D227+D228+D229</f>
        <v>11514.3</v>
      </c>
      <c r="E226" s="516">
        <f>E227+E228+E229+E230</f>
        <v>7306.5300000000007</v>
      </c>
      <c r="F226" s="502">
        <f>E226/D226*100</f>
        <v>63.456137151194611</v>
      </c>
    </row>
    <row r="227" spans="1:6">
      <c r="A227" s="1491"/>
      <c r="B227" s="1502"/>
      <c r="C227" s="395" t="s">
        <v>19</v>
      </c>
      <c r="D227" s="512">
        <f>D232+D237+D242+D247+D252</f>
        <v>0</v>
      </c>
      <c r="E227" s="503">
        <f>E252+E247+E242+E237+E232</f>
        <v>0</v>
      </c>
      <c r="F227" s="540"/>
    </row>
    <row r="228" spans="1:6">
      <c r="A228" s="1491"/>
      <c r="B228" s="1502"/>
      <c r="C228" s="395" t="s">
        <v>20</v>
      </c>
      <c r="D228" s="512">
        <f>D233+D238+D243+D248+D253</f>
        <v>11514.3</v>
      </c>
      <c r="E228" s="503">
        <f>E253+E248+E243+E238+E233</f>
        <v>7306.5300000000007</v>
      </c>
      <c r="F228" s="540">
        <f>E228/D228*100</f>
        <v>63.456137151194611</v>
      </c>
    </row>
    <row r="229" spans="1:6" ht="25.5">
      <c r="A229" s="1491"/>
      <c r="B229" s="1502"/>
      <c r="C229" s="395" t="s">
        <v>21</v>
      </c>
      <c r="D229" s="512">
        <f>D234+D239+D244+D249+D254</f>
        <v>0</v>
      </c>
      <c r="E229" s="503">
        <f>E254+E249+E244+E239+E234</f>
        <v>0</v>
      </c>
      <c r="F229" s="540"/>
    </row>
    <row r="230" spans="1:6" ht="26.25" thickBot="1">
      <c r="A230" s="1492"/>
      <c r="B230" s="1503"/>
      <c r="C230" s="396" t="s">
        <v>22</v>
      </c>
      <c r="D230" s="513">
        <f>D235+D240+D245+D250+D255</f>
        <v>0</v>
      </c>
      <c r="E230" s="514"/>
      <c r="F230" s="542"/>
    </row>
    <row r="231" spans="1:6">
      <c r="A231" s="1495" t="s">
        <v>169</v>
      </c>
      <c r="B231" s="1504" t="s">
        <v>519</v>
      </c>
      <c r="C231" s="393" t="s">
        <v>18</v>
      </c>
      <c r="D231" s="517">
        <f>D233</f>
        <v>7693</v>
      </c>
      <c r="E231" s="518">
        <f>E233</f>
        <v>4916.0200000000004</v>
      </c>
      <c r="F231" s="547">
        <f>E231/D231*100</f>
        <v>63.902508774210332</v>
      </c>
    </row>
    <row r="232" spans="1:6">
      <c r="A232" s="1488"/>
      <c r="B232" s="1489"/>
      <c r="C232" s="389" t="s">
        <v>19</v>
      </c>
      <c r="D232" s="519"/>
      <c r="E232" s="500"/>
      <c r="F232" s="538"/>
    </row>
    <row r="233" spans="1:6">
      <c r="A233" s="1488"/>
      <c r="B233" s="1489"/>
      <c r="C233" s="389" t="s">
        <v>20</v>
      </c>
      <c r="D233" s="519">
        <v>7693</v>
      </c>
      <c r="E233" s="500">
        <f>'Мониторинг 2016г'!K61</f>
        <v>4916.0200000000004</v>
      </c>
      <c r="F233" s="538">
        <f>E233/D233*100</f>
        <v>63.902508774210332</v>
      </c>
    </row>
    <row r="234" spans="1:6" ht="25.5">
      <c r="A234" s="1488"/>
      <c r="B234" s="1489"/>
      <c r="C234" s="389" t="s">
        <v>21</v>
      </c>
      <c r="D234" s="519"/>
      <c r="E234" s="500"/>
      <c r="F234" s="538"/>
    </row>
    <row r="235" spans="1:6" ht="25.5">
      <c r="A235" s="1488"/>
      <c r="B235" s="1489"/>
      <c r="C235" s="389" t="s">
        <v>22</v>
      </c>
      <c r="D235" s="519"/>
      <c r="E235" s="500"/>
      <c r="F235" s="538"/>
    </row>
    <row r="236" spans="1:6">
      <c r="A236" s="1488" t="s">
        <v>170</v>
      </c>
      <c r="B236" s="1489" t="s">
        <v>520</v>
      </c>
      <c r="C236" s="389" t="s">
        <v>18</v>
      </c>
      <c r="D236" s="519">
        <f>D238</f>
        <v>345</v>
      </c>
      <c r="E236" s="500">
        <f>E238</f>
        <v>214.96</v>
      </c>
      <c r="F236" s="538">
        <f>E236/D236*100</f>
        <v>62.307246376811598</v>
      </c>
    </row>
    <row r="237" spans="1:6">
      <c r="A237" s="1488"/>
      <c r="B237" s="1489"/>
      <c r="C237" s="389" t="s">
        <v>19</v>
      </c>
      <c r="D237" s="519"/>
      <c r="E237" s="500"/>
      <c r="F237" s="538"/>
    </row>
    <row r="238" spans="1:6">
      <c r="A238" s="1488"/>
      <c r="B238" s="1489"/>
      <c r="C238" s="389" t="s">
        <v>20</v>
      </c>
      <c r="D238" s="519">
        <v>345</v>
      </c>
      <c r="E238" s="500">
        <f>'Мониторинг 2016г'!K62</f>
        <v>214.96</v>
      </c>
      <c r="F238" s="538">
        <f>E238/D238*100</f>
        <v>62.307246376811598</v>
      </c>
    </row>
    <row r="239" spans="1:6" ht="25.5">
      <c r="A239" s="1488"/>
      <c r="B239" s="1489"/>
      <c r="C239" s="389" t="s">
        <v>21</v>
      </c>
      <c r="D239" s="519"/>
      <c r="E239" s="500"/>
      <c r="F239" s="538"/>
    </row>
    <row r="240" spans="1:6" ht="30" customHeight="1">
      <c r="A240" s="1488"/>
      <c r="B240" s="1489"/>
      <c r="C240" s="389" t="s">
        <v>22</v>
      </c>
      <c r="D240" s="519"/>
      <c r="E240" s="500"/>
      <c r="F240" s="538"/>
    </row>
    <row r="241" spans="1:6">
      <c r="A241" s="1488" t="s">
        <v>171</v>
      </c>
      <c r="B241" s="1489" t="s">
        <v>521</v>
      </c>
      <c r="C241" s="389" t="s">
        <v>18</v>
      </c>
      <c r="D241" s="519">
        <f>D243</f>
        <v>784</v>
      </c>
      <c r="E241" s="500">
        <f>E243</f>
        <v>491.23</v>
      </c>
      <c r="F241" s="538">
        <f>E241/D241*100</f>
        <v>62.656887755102041</v>
      </c>
    </row>
    <row r="242" spans="1:6">
      <c r="A242" s="1488"/>
      <c r="B242" s="1489"/>
      <c r="C242" s="389" t="s">
        <v>19</v>
      </c>
      <c r="D242" s="519"/>
      <c r="E242" s="500"/>
      <c r="F242" s="538"/>
    </row>
    <row r="243" spans="1:6">
      <c r="A243" s="1488"/>
      <c r="B243" s="1489"/>
      <c r="C243" s="389" t="s">
        <v>20</v>
      </c>
      <c r="D243" s="622">
        <v>784</v>
      </c>
      <c r="E243" s="500">
        <f>'Мониторинг 2016г'!K63</f>
        <v>491.23</v>
      </c>
      <c r="F243" s="538">
        <f>E243/D243*100</f>
        <v>62.656887755102041</v>
      </c>
    </row>
    <row r="244" spans="1:6" ht="25.5">
      <c r="A244" s="1488"/>
      <c r="B244" s="1489"/>
      <c r="C244" s="389" t="s">
        <v>21</v>
      </c>
      <c r="D244" s="519"/>
      <c r="E244" s="500"/>
      <c r="F244" s="538"/>
    </row>
    <row r="245" spans="1:6" ht="25.5">
      <c r="A245" s="1488"/>
      <c r="B245" s="1489"/>
      <c r="C245" s="389" t="s">
        <v>22</v>
      </c>
      <c r="D245" s="519"/>
      <c r="E245" s="500"/>
      <c r="F245" s="538"/>
    </row>
    <row r="246" spans="1:6">
      <c r="A246" s="1488" t="s">
        <v>172</v>
      </c>
      <c r="B246" s="1489" t="s">
        <v>522</v>
      </c>
      <c r="C246" s="389" t="s">
        <v>18</v>
      </c>
      <c r="D246" s="519">
        <f>D248</f>
        <v>2683</v>
      </c>
      <c r="E246" s="500">
        <f>E248</f>
        <v>1677.34</v>
      </c>
      <c r="F246" s="538">
        <f>E246/D246*100</f>
        <v>62.517331345508751</v>
      </c>
    </row>
    <row r="247" spans="1:6">
      <c r="A247" s="1488"/>
      <c r="B247" s="1489"/>
      <c r="C247" s="389" t="s">
        <v>19</v>
      </c>
      <c r="D247" s="519"/>
      <c r="E247" s="500"/>
      <c r="F247" s="538"/>
    </row>
    <row r="248" spans="1:6">
      <c r="A248" s="1488"/>
      <c r="B248" s="1489"/>
      <c r="C248" s="389" t="s">
        <v>20</v>
      </c>
      <c r="D248" s="519">
        <v>2683</v>
      </c>
      <c r="E248" s="500">
        <f>'Мониторинг 2016г'!K64</f>
        <v>1677.34</v>
      </c>
      <c r="F248" s="538">
        <f>E248/D248*100</f>
        <v>62.517331345508751</v>
      </c>
    </row>
    <row r="249" spans="1:6" ht="25.5">
      <c r="A249" s="1488"/>
      <c r="B249" s="1489"/>
      <c r="C249" s="389" t="s">
        <v>21</v>
      </c>
      <c r="D249" s="519"/>
      <c r="E249" s="500"/>
      <c r="F249" s="538"/>
    </row>
    <row r="250" spans="1:6" ht="25.5">
      <c r="A250" s="1488"/>
      <c r="B250" s="1489"/>
      <c r="C250" s="389" t="s">
        <v>22</v>
      </c>
      <c r="D250" s="519"/>
      <c r="E250" s="500"/>
      <c r="F250" s="538"/>
    </row>
    <row r="251" spans="1:6">
      <c r="A251" s="1488" t="s">
        <v>173</v>
      </c>
      <c r="B251" s="1489" t="s">
        <v>523</v>
      </c>
      <c r="C251" s="389" t="s">
        <v>18</v>
      </c>
      <c r="D251" s="519">
        <v>9.3000000000000007</v>
      </c>
      <c r="E251" s="500">
        <f>E253</f>
        <v>6.98</v>
      </c>
      <c r="F251" s="538">
        <f>E251/D251*100</f>
        <v>75.053763440860209</v>
      </c>
    </row>
    <row r="252" spans="1:6">
      <c r="A252" s="1488"/>
      <c r="B252" s="1489"/>
      <c r="C252" s="389" t="s">
        <v>19</v>
      </c>
      <c r="D252" s="519"/>
      <c r="E252" s="500"/>
      <c r="F252" s="538"/>
    </row>
    <row r="253" spans="1:6">
      <c r="A253" s="1488"/>
      <c r="B253" s="1489"/>
      <c r="C253" s="389" t="s">
        <v>20</v>
      </c>
      <c r="D253" s="519">
        <v>9.3000000000000007</v>
      </c>
      <c r="E253" s="500">
        <f>'Мониторинг 2016г'!K65</f>
        <v>6.98</v>
      </c>
      <c r="F253" s="538">
        <f>E253/D253*100</f>
        <v>75.053763440860209</v>
      </c>
    </row>
    <row r="254" spans="1:6" ht="25.5">
      <c r="A254" s="1488"/>
      <c r="B254" s="1489"/>
      <c r="C254" s="389" t="s">
        <v>21</v>
      </c>
      <c r="D254" s="519"/>
      <c r="E254" s="500"/>
      <c r="F254" s="538"/>
    </row>
    <row r="255" spans="1:6" ht="25.5">
      <c r="A255" s="1488"/>
      <c r="B255" s="1489"/>
      <c r="C255" s="389" t="s">
        <v>22</v>
      </c>
      <c r="D255" s="519"/>
      <c r="E255" s="500"/>
      <c r="F255" s="538"/>
    </row>
    <row r="257" spans="1:6" ht="22.5" customHeight="1">
      <c r="A257" s="1331" t="s">
        <v>367</v>
      </c>
      <c r="B257" s="1331"/>
      <c r="C257" s="400"/>
      <c r="D257" s="400"/>
      <c r="E257" s="32"/>
      <c r="F257" s="970" t="s">
        <v>368</v>
      </c>
    </row>
    <row r="258" spans="1:6" ht="22.5" customHeight="1">
      <c r="A258" s="753"/>
      <c r="B258" s="753"/>
      <c r="C258" s="401"/>
      <c r="D258" s="401"/>
      <c r="E258" s="32"/>
      <c r="F258" s="970"/>
    </row>
    <row r="259" spans="1:6" ht="18.75">
      <c r="A259" s="1332" t="s">
        <v>369</v>
      </c>
      <c r="B259" s="1332"/>
      <c r="C259" s="400"/>
      <c r="D259" s="400"/>
      <c r="E259" s="32"/>
      <c r="F259" s="970" t="s">
        <v>370</v>
      </c>
    </row>
  </sheetData>
  <mergeCells count="104">
    <mergeCell ref="A136:A140"/>
    <mergeCell ref="B136:B140"/>
    <mergeCell ref="A111:A115"/>
    <mergeCell ref="A41:A45"/>
    <mergeCell ref="A46:A50"/>
    <mergeCell ref="A106:A110"/>
    <mergeCell ref="B71:B75"/>
    <mergeCell ref="B96:B100"/>
    <mergeCell ref="A76:A80"/>
    <mergeCell ref="A81:A85"/>
    <mergeCell ref="B111:B115"/>
    <mergeCell ref="B56:B60"/>
    <mergeCell ref="B61:B65"/>
    <mergeCell ref="B66:B70"/>
    <mergeCell ref="A66:A70"/>
    <mergeCell ref="A71:A75"/>
    <mergeCell ref="A86:A90"/>
    <mergeCell ref="B116:B120"/>
    <mergeCell ref="B121:B125"/>
    <mergeCell ref="B126:B130"/>
    <mergeCell ref="B81:B85"/>
    <mergeCell ref="B101:B105"/>
    <mergeCell ref="A36:A40"/>
    <mergeCell ref="B86:B90"/>
    <mergeCell ref="B91:B95"/>
    <mergeCell ref="B46:B50"/>
    <mergeCell ref="B51:B55"/>
    <mergeCell ref="B36:B40"/>
    <mergeCell ref="B41:B45"/>
    <mergeCell ref="A51:A55"/>
    <mergeCell ref="A56:A60"/>
    <mergeCell ref="A61:A65"/>
    <mergeCell ref="B161:B165"/>
    <mergeCell ref="B166:B170"/>
    <mergeCell ref="B146:B150"/>
    <mergeCell ref="B181:B185"/>
    <mergeCell ref="B186:B190"/>
    <mergeCell ref="C24:C25"/>
    <mergeCell ref="A1:F1"/>
    <mergeCell ref="B5:B9"/>
    <mergeCell ref="B10:B14"/>
    <mergeCell ref="B15:B19"/>
    <mergeCell ref="A5:A9"/>
    <mergeCell ref="A10:A14"/>
    <mergeCell ref="A15:A19"/>
    <mergeCell ref="A20:A25"/>
    <mergeCell ref="B20:B25"/>
    <mergeCell ref="A26:A30"/>
    <mergeCell ref="A31:A35"/>
    <mergeCell ref="B26:B30"/>
    <mergeCell ref="B31:B35"/>
    <mergeCell ref="B106:B110"/>
    <mergeCell ref="A91:A95"/>
    <mergeCell ref="A96:A100"/>
    <mergeCell ref="A101:A105"/>
    <mergeCell ref="B76:B80"/>
    <mergeCell ref="B151:B155"/>
    <mergeCell ref="B156:B160"/>
    <mergeCell ref="A259:B259"/>
    <mergeCell ref="B251:B255"/>
    <mergeCell ref="A251:A255"/>
    <mergeCell ref="B226:B230"/>
    <mergeCell ref="B231:B235"/>
    <mergeCell ref="A176:A180"/>
    <mergeCell ref="A181:A185"/>
    <mergeCell ref="A186:A190"/>
    <mergeCell ref="A191:A195"/>
    <mergeCell ref="A196:A200"/>
    <mergeCell ref="B191:B195"/>
    <mergeCell ref="B196:B200"/>
    <mergeCell ref="A257:B257"/>
    <mergeCell ref="A201:A205"/>
    <mergeCell ref="A206:A210"/>
    <mergeCell ref="A211:A215"/>
    <mergeCell ref="B201:B205"/>
    <mergeCell ref="B206:B210"/>
    <mergeCell ref="B216:B220"/>
    <mergeCell ref="B221:B225"/>
    <mergeCell ref="B211:B215"/>
    <mergeCell ref="B176:B180"/>
    <mergeCell ref="A141:A145"/>
    <mergeCell ref="B141:B145"/>
    <mergeCell ref="A146:A150"/>
    <mergeCell ref="A116:A120"/>
    <mergeCell ref="A121:A125"/>
    <mergeCell ref="A126:A130"/>
    <mergeCell ref="B246:B250"/>
    <mergeCell ref="A241:A245"/>
    <mergeCell ref="A246:A250"/>
    <mergeCell ref="A216:A220"/>
    <mergeCell ref="A131:A135"/>
    <mergeCell ref="B131:B135"/>
    <mergeCell ref="B236:B240"/>
    <mergeCell ref="B241:B245"/>
    <mergeCell ref="A221:A225"/>
    <mergeCell ref="A226:A230"/>
    <mergeCell ref="A231:A235"/>
    <mergeCell ref="A236:A240"/>
    <mergeCell ref="A151:A155"/>
    <mergeCell ref="A171:A175"/>
    <mergeCell ref="A166:A170"/>
    <mergeCell ref="A161:A165"/>
    <mergeCell ref="A156:A160"/>
    <mergeCell ref="B171:B175"/>
  </mergeCells>
  <pageMargins left="1.1023622047244095" right="0.70866141732283472" top="0.74803149606299213" bottom="0.55118110236220474" header="0.31496062992125984" footer="0.31496062992125984"/>
  <pageSetup paperSize="9" scale="74" fitToHeight="6" orientation="portrait" r:id="rId1"/>
  <rowBreaks count="5" manualBreakCount="5">
    <brk id="45" max="16383" man="1"/>
    <brk id="85" max="16383" man="1"/>
    <brk id="125" max="16383" man="1"/>
    <brk id="170" max="6" man="1"/>
    <brk id="215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C3399"/>
  </sheetPr>
  <dimension ref="A1:L30"/>
  <sheetViews>
    <sheetView zoomScaleNormal="100" workbookViewId="0">
      <selection activeCell="F20" sqref="F20"/>
    </sheetView>
  </sheetViews>
  <sheetFormatPr defaultRowHeight="15"/>
  <cols>
    <col min="1" max="1" width="71.42578125" customWidth="1"/>
    <col min="2" max="2" width="17.85546875" customWidth="1"/>
  </cols>
  <sheetData>
    <row r="1" spans="1:12" ht="18.75">
      <c r="A1" s="97"/>
      <c r="B1" s="122" t="s">
        <v>588</v>
      </c>
    </row>
    <row r="2" spans="1:12" ht="18.75">
      <c r="A2" s="96"/>
      <c r="B2" s="96" t="s">
        <v>367</v>
      </c>
      <c r="E2" s="972"/>
      <c r="F2" s="972"/>
      <c r="G2" s="972"/>
      <c r="H2" s="972"/>
      <c r="I2" s="972"/>
      <c r="J2" s="972"/>
      <c r="K2" s="972"/>
      <c r="L2" s="972"/>
    </row>
    <row r="3" spans="1:12" ht="18.75">
      <c r="A3" s="97"/>
      <c r="B3" s="97" t="s">
        <v>373</v>
      </c>
      <c r="E3" s="972"/>
      <c r="F3" s="972"/>
      <c r="G3" s="972"/>
      <c r="H3" s="972"/>
      <c r="I3" s="972"/>
      <c r="J3" s="972"/>
      <c r="K3" s="972"/>
      <c r="L3" s="972"/>
    </row>
    <row r="4" spans="1:12" ht="18.75">
      <c r="A4" s="96"/>
      <c r="B4" s="96" t="s">
        <v>372</v>
      </c>
      <c r="E4" s="972"/>
      <c r="F4" s="972"/>
      <c r="G4" s="972"/>
      <c r="H4" s="972"/>
      <c r="I4" s="972"/>
      <c r="J4" s="972"/>
      <c r="K4" s="972"/>
      <c r="L4" s="972"/>
    </row>
    <row r="5" spans="1:12" ht="18.75">
      <c r="A5" s="96"/>
      <c r="B5" s="96"/>
      <c r="E5" s="972"/>
      <c r="F5" s="972"/>
      <c r="G5" s="972"/>
      <c r="H5" s="972"/>
      <c r="I5" s="972"/>
      <c r="J5" s="972"/>
      <c r="K5" s="972"/>
      <c r="L5" s="972"/>
    </row>
    <row r="6" spans="1:12" ht="18.75">
      <c r="A6" s="96"/>
      <c r="B6" s="96" t="s">
        <v>1748</v>
      </c>
    </row>
    <row r="7" spans="1:12" ht="18.75">
      <c r="A7" s="97"/>
      <c r="B7" s="122"/>
    </row>
    <row r="8" spans="1:12" ht="18.75">
      <c r="A8" s="97"/>
      <c r="B8" s="122"/>
    </row>
    <row r="9" spans="1:12" ht="18.75">
      <c r="A9" s="97"/>
      <c r="B9" s="122"/>
    </row>
    <row r="10" spans="1:12" ht="18.75">
      <c r="A10" s="97"/>
      <c r="B10" s="122"/>
    </row>
    <row r="11" spans="1:12" ht="18.75">
      <c r="A11" s="97"/>
      <c r="B11" s="122"/>
    </row>
    <row r="12" spans="1:12" ht="18.75">
      <c r="A12" s="97"/>
      <c r="B12" s="122"/>
    </row>
    <row r="13" spans="1:12" ht="18.75">
      <c r="A13" s="97"/>
      <c r="B13" s="122"/>
    </row>
    <row r="14" spans="1:12" ht="18.75">
      <c r="A14" s="97"/>
      <c r="B14" s="122"/>
    </row>
    <row r="15" spans="1:12" ht="18.75">
      <c r="A15" s="97"/>
      <c r="B15" s="122"/>
    </row>
    <row r="16" spans="1:12" ht="22.5">
      <c r="A16" s="1520" t="s">
        <v>374</v>
      </c>
      <c r="B16" s="1520"/>
      <c r="C16" s="1520"/>
    </row>
    <row r="17" spans="1:3" ht="20.25">
      <c r="A17" s="1274" t="s">
        <v>375</v>
      </c>
      <c r="B17" s="1274"/>
      <c r="C17" s="1274"/>
    </row>
    <row r="18" spans="1:3" ht="20.25">
      <c r="A18" s="1274" t="s">
        <v>1747</v>
      </c>
      <c r="B18" s="1274"/>
      <c r="C18" s="1274"/>
    </row>
    <row r="19" spans="1:3" ht="15.75">
      <c r="A19" s="1523"/>
      <c r="B19" s="1523"/>
      <c r="C19" s="1523"/>
    </row>
    <row r="20" spans="1:3" ht="18.75">
      <c r="A20" s="97"/>
      <c r="B20" s="97"/>
    </row>
    <row r="21" spans="1:3" ht="18.75">
      <c r="A21" s="96"/>
      <c r="B21" s="96"/>
    </row>
    <row r="22" spans="1:3" ht="18.75">
      <c r="A22" s="96"/>
      <c r="B22" s="96"/>
    </row>
    <row r="23" spans="1:3" ht="18.75">
      <c r="A23" s="94"/>
    </row>
    <row r="24" spans="1:3" ht="18.75">
      <c r="A24" s="94"/>
    </row>
    <row r="25" spans="1:3" ht="54" customHeight="1">
      <c r="A25" s="1522" t="s">
        <v>432</v>
      </c>
      <c r="B25" s="1522"/>
      <c r="C25" s="1522"/>
    </row>
    <row r="26" spans="1:3" ht="39.75" customHeight="1">
      <c r="A26" s="114"/>
      <c r="B26" s="114"/>
      <c r="C26" s="114"/>
    </row>
    <row r="27" spans="1:3" ht="38.25" customHeight="1">
      <c r="A27" s="1521" t="s">
        <v>430</v>
      </c>
      <c r="B27" s="1521"/>
      <c r="C27" s="1521"/>
    </row>
    <row r="28" spans="1:3" ht="38.25" customHeight="1">
      <c r="A28" s="115"/>
      <c r="B28" s="115"/>
      <c r="C28" s="115"/>
    </row>
    <row r="29" spans="1:3" ht="27" customHeight="1">
      <c r="A29" s="98" t="s">
        <v>1749</v>
      </c>
      <c r="B29" s="95"/>
    </row>
    <row r="30" spans="1:3" ht="15.75" customHeight="1">
      <c r="B30" s="95"/>
    </row>
  </sheetData>
  <mergeCells count="6">
    <mergeCell ref="A16:C16"/>
    <mergeCell ref="A17:C17"/>
    <mergeCell ref="A18:C18"/>
    <mergeCell ref="A27:C27"/>
    <mergeCell ref="A25:C25"/>
    <mergeCell ref="A19:C19"/>
  </mergeCells>
  <pageMargins left="0.7" right="0.7" top="0.75" bottom="0.75" header="0.3" footer="0.3"/>
  <pageSetup paperSize="9" scale="8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"/>
  <sheetViews>
    <sheetView zoomScaleNormal="100" workbookViewId="0">
      <selection activeCell="D24" sqref="D24"/>
    </sheetView>
  </sheetViews>
  <sheetFormatPr defaultRowHeight="15"/>
  <cols>
    <col min="2" max="2" width="39.5703125" customWidth="1"/>
    <col min="3" max="3" width="22.42578125" customWidth="1"/>
    <col min="4" max="4" width="11.140625" customWidth="1"/>
    <col min="5" max="5" width="10.5703125" customWidth="1"/>
    <col min="6" max="6" width="16.5703125" customWidth="1"/>
    <col min="7" max="7" width="24.140625" customWidth="1"/>
  </cols>
  <sheetData>
    <row r="1" spans="1:8" ht="15.75">
      <c r="A1" s="1527" t="s">
        <v>562</v>
      </c>
      <c r="B1" s="1527"/>
      <c r="C1" s="1527"/>
      <c r="D1" s="1527"/>
      <c r="E1" s="1527"/>
      <c r="F1" s="1527"/>
      <c r="G1" s="1527"/>
      <c r="H1" s="1527"/>
    </row>
    <row r="2" spans="1:8" ht="15.75" thickBot="1"/>
    <row r="3" spans="1:8" ht="27.75" customHeight="1">
      <c r="A3" s="1524" t="s">
        <v>123</v>
      </c>
      <c r="B3" s="1524" t="s">
        <v>563</v>
      </c>
      <c r="C3" s="444" t="s">
        <v>125</v>
      </c>
      <c r="D3" s="1528" t="s">
        <v>566</v>
      </c>
      <c r="E3" s="1529"/>
      <c r="F3" s="1528" t="s">
        <v>567</v>
      </c>
      <c r="G3" s="1529"/>
    </row>
    <row r="4" spans="1:8" ht="17.25" customHeight="1">
      <c r="A4" s="1525"/>
      <c r="B4" s="1525"/>
      <c r="C4" s="1525" t="s">
        <v>568</v>
      </c>
      <c r="D4" s="1530"/>
      <c r="E4" s="1531"/>
      <c r="F4" s="1530"/>
      <c r="G4" s="1531"/>
    </row>
    <row r="5" spans="1:8" ht="27" customHeight="1" thickBot="1">
      <c r="A5" s="1526"/>
      <c r="B5" s="1526"/>
      <c r="C5" s="1526"/>
      <c r="D5" s="446" t="s">
        <v>156</v>
      </c>
      <c r="E5" s="447" t="s">
        <v>157</v>
      </c>
      <c r="F5" s="447" t="s">
        <v>564</v>
      </c>
      <c r="G5" s="445" t="s">
        <v>565</v>
      </c>
    </row>
    <row r="6" spans="1:8" ht="15.75" thickBot="1">
      <c r="A6" s="448">
        <v>1</v>
      </c>
      <c r="B6" s="449">
        <v>2</v>
      </c>
      <c r="C6" s="449">
        <v>3</v>
      </c>
      <c r="D6" s="450">
        <v>4</v>
      </c>
      <c r="E6" s="450">
        <v>5</v>
      </c>
      <c r="F6" s="450">
        <v>6</v>
      </c>
      <c r="G6" s="451">
        <v>7</v>
      </c>
    </row>
    <row r="7" spans="1:8" ht="30" customHeight="1">
      <c r="A7" s="471">
        <v>1</v>
      </c>
      <c r="B7" s="479" t="s">
        <v>596</v>
      </c>
      <c r="C7" s="477" t="s">
        <v>593</v>
      </c>
      <c r="D7" s="478" t="s">
        <v>602</v>
      </c>
      <c r="E7" s="53">
        <v>42061</v>
      </c>
      <c r="F7" s="443" t="s">
        <v>595</v>
      </c>
      <c r="G7" s="443"/>
    </row>
    <row r="8" spans="1:8" ht="30">
      <c r="A8" s="472">
        <v>2</v>
      </c>
      <c r="B8" s="479" t="s">
        <v>597</v>
      </c>
      <c r="C8" s="477" t="s">
        <v>593</v>
      </c>
      <c r="D8" s="478" t="s">
        <v>602</v>
      </c>
      <c r="E8" s="54">
        <v>42089</v>
      </c>
      <c r="F8" s="443" t="s">
        <v>595</v>
      </c>
      <c r="G8" s="49"/>
    </row>
    <row r="9" spans="1:8" ht="30">
      <c r="A9" s="472">
        <v>3</v>
      </c>
      <c r="B9" s="479" t="s">
        <v>598</v>
      </c>
      <c r="C9" s="477" t="s">
        <v>593</v>
      </c>
      <c r="D9" s="478" t="s">
        <v>594</v>
      </c>
      <c r="E9" s="54">
        <v>42124</v>
      </c>
      <c r="F9" s="443" t="s">
        <v>595</v>
      </c>
      <c r="G9" s="49"/>
    </row>
    <row r="10" spans="1:8" ht="30">
      <c r="A10" s="472">
        <v>4</v>
      </c>
      <c r="B10" s="479" t="s">
        <v>600</v>
      </c>
      <c r="C10" s="477" t="s">
        <v>593</v>
      </c>
      <c r="D10" s="478" t="s">
        <v>594</v>
      </c>
      <c r="E10" s="54">
        <v>42180</v>
      </c>
      <c r="F10" s="443" t="s">
        <v>595</v>
      </c>
      <c r="G10" s="49"/>
    </row>
    <row r="11" spans="1:8" ht="30">
      <c r="A11" s="472">
        <v>5</v>
      </c>
      <c r="B11" s="479" t="s">
        <v>601</v>
      </c>
      <c r="C11" s="477" t="s">
        <v>593</v>
      </c>
      <c r="D11" s="49" t="s">
        <v>599</v>
      </c>
      <c r="E11" s="54">
        <v>42271</v>
      </c>
      <c r="F11" s="443" t="s">
        <v>595</v>
      </c>
      <c r="G11" s="49"/>
    </row>
    <row r="12" spans="1:8" ht="30">
      <c r="A12" s="472">
        <v>6</v>
      </c>
      <c r="B12" s="479" t="s">
        <v>603</v>
      </c>
      <c r="C12" s="477" t="s">
        <v>593</v>
      </c>
      <c r="D12" s="49" t="s">
        <v>599</v>
      </c>
      <c r="E12" s="54">
        <v>42306</v>
      </c>
      <c r="F12" s="443" t="s">
        <v>595</v>
      </c>
      <c r="G12" s="49"/>
    </row>
    <row r="13" spans="1:8" ht="30">
      <c r="A13" s="472">
        <v>7</v>
      </c>
      <c r="B13" s="579" t="s">
        <v>748</v>
      </c>
      <c r="C13" s="477" t="s">
        <v>593</v>
      </c>
      <c r="D13" s="49" t="s">
        <v>745</v>
      </c>
      <c r="E13" s="576">
        <v>42362</v>
      </c>
      <c r="F13" s="443" t="s">
        <v>595</v>
      </c>
      <c r="G13" s="49"/>
    </row>
    <row r="16" spans="1:8" ht="18.75">
      <c r="B16" s="1443" t="s">
        <v>367</v>
      </c>
      <c r="C16" s="1443"/>
      <c r="D16" s="583"/>
      <c r="E16" s="583"/>
      <c r="F16" s="556"/>
      <c r="G16" s="421" t="s">
        <v>368</v>
      </c>
      <c r="H16" s="122"/>
    </row>
    <row r="17" spans="2:8" ht="18.75">
      <c r="B17" s="556"/>
      <c r="C17" s="556"/>
      <c r="D17" s="556"/>
      <c r="E17" s="556"/>
      <c r="F17" s="556"/>
      <c r="G17" s="556"/>
      <c r="H17" s="122"/>
    </row>
    <row r="18" spans="2:8" ht="18.75">
      <c r="B18" s="1444" t="s">
        <v>369</v>
      </c>
      <c r="C18" s="1444"/>
      <c r="D18" s="584"/>
      <c r="E18" s="584"/>
      <c r="F18" s="421"/>
      <c r="G18" s="421" t="s">
        <v>370</v>
      </c>
      <c r="H18" s="122"/>
    </row>
  </sheetData>
  <mergeCells count="8">
    <mergeCell ref="B16:C16"/>
    <mergeCell ref="B18:C18"/>
    <mergeCell ref="A3:A5"/>
    <mergeCell ref="B3:B5"/>
    <mergeCell ref="A1:H1"/>
    <mergeCell ref="D3:E4"/>
    <mergeCell ref="F3:G4"/>
    <mergeCell ref="C4:C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27"/>
  <sheetViews>
    <sheetView topLeftCell="A72" zoomScaleNormal="100" workbookViewId="0">
      <selection activeCell="C80" sqref="C80:D103"/>
    </sheetView>
  </sheetViews>
  <sheetFormatPr defaultRowHeight="15"/>
  <cols>
    <col min="1" max="1" width="7.5703125" customWidth="1"/>
    <col min="2" max="2" width="29" customWidth="1"/>
    <col min="3" max="3" width="12.140625" style="280" customWidth="1"/>
    <col min="4" max="4" width="0" style="280" hidden="1" customWidth="1"/>
    <col min="5" max="5" width="13.5703125" style="280" customWidth="1"/>
    <col min="6" max="6" width="0" style="280" hidden="1" customWidth="1"/>
    <col min="7" max="7" width="15.42578125" style="280" customWidth="1"/>
    <col min="8" max="8" width="0" hidden="1" customWidth="1"/>
    <col min="9" max="9" width="21.42578125" customWidth="1"/>
  </cols>
  <sheetData>
    <row r="1" spans="1:14" ht="35.25" customHeight="1">
      <c r="A1" s="1550" t="s">
        <v>591</v>
      </c>
      <c r="B1" s="1550"/>
      <c r="C1" s="1550"/>
      <c r="D1" s="1550"/>
      <c r="E1" s="1550"/>
      <c r="F1" s="1550"/>
      <c r="G1" s="1550"/>
      <c r="H1" s="1550"/>
      <c r="I1" s="1550"/>
      <c r="J1" s="473"/>
      <c r="K1" s="473"/>
      <c r="L1" s="473"/>
      <c r="M1" s="473"/>
      <c r="N1" s="473"/>
    </row>
    <row r="2" spans="1:14" ht="18.75">
      <c r="A2" s="27"/>
      <c r="B2" s="280"/>
      <c r="I2" t="s">
        <v>592</v>
      </c>
    </row>
    <row r="3" spans="1:14" ht="16.5" thickBot="1">
      <c r="A3" s="29"/>
      <c r="B3" s="29"/>
    </row>
    <row r="4" spans="1:14" ht="15.75" thickBot="1">
      <c r="A4" s="1292" t="s">
        <v>123</v>
      </c>
      <c r="B4" s="1292" t="s">
        <v>124</v>
      </c>
      <c r="C4" s="1534" t="s">
        <v>569</v>
      </c>
      <c r="D4" s="1535"/>
      <c r="E4" s="1535"/>
      <c r="F4" s="1535"/>
      <c r="G4" s="1535"/>
      <c r="H4" s="1535"/>
      <c r="I4" s="1536"/>
    </row>
    <row r="5" spans="1:14" ht="25.5" customHeight="1" thickBot="1">
      <c r="A5" s="1293"/>
      <c r="B5" s="1293"/>
      <c r="C5" s="1537" t="s">
        <v>156</v>
      </c>
      <c r="D5" s="1538"/>
      <c r="E5" s="1537" t="s">
        <v>157</v>
      </c>
      <c r="F5" s="1538"/>
      <c r="G5" s="1534" t="s">
        <v>570</v>
      </c>
      <c r="H5" s="1536"/>
      <c r="I5" s="465" t="s">
        <v>571</v>
      </c>
    </row>
    <row r="6" spans="1:14" ht="15.75" thickBot="1">
      <c r="A6" s="129">
        <v>1</v>
      </c>
      <c r="B6" s="458">
        <v>2</v>
      </c>
      <c r="C6" s="1539">
        <v>3</v>
      </c>
      <c r="D6" s="1540"/>
      <c r="E6" s="1539">
        <v>4</v>
      </c>
      <c r="F6" s="1540"/>
      <c r="G6" s="1541">
        <v>5</v>
      </c>
      <c r="H6" s="1542"/>
      <c r="I6" s="459">
        <v>6</v>
      </c>
      <c r="J6" s="457"/>
    </row>
    <row r="7" spans="1:14" ht="75.75" thickBot="1">
      <c r="A7" s="567">
        <v>1</v>
      </c>
      <c r="B7" s="468" t="s">
        <v>419</v>
      </c>
      <c r="C7" s="1543">
        <f>C8+C75+C79+C104+C108</f>
        <v>488796.59</v>
      </c>
      <c r="D7" s="1543"/>
      <c r="E7" s="1543">
        <f>E8+E75+E79+E104+E108</f>
        <v>488776.23000000004</v>
      </c>
      <c r="F7" s="1543"/>
      <c r="G7" s="1544">
        <f>E7/C7*100</f>
        <v>99.995834668159205</v>
      </c>
      <c r="H7" s="1544"/>
      <c r="I7" s="565"/>
    </row>
    <row r="8" spans="1:14" ht="51.75" thickBot="1">
      <c r="A8" s="564" t="s">
        <v>142</v>
      </c>
      <c r="B8" s="470" t="s">
        <v>589</v>
      </c>
      <c r="C8" s="1545">
        <f>SUM(C9:D74)</f>
        <v>260452.84</v>
      </c>
      <c r="D8" s="1545"/>
      <c r="E8" s="1545">
        <f>SUM(E9:F74)</f>
        <v>260432.48</v>
      </c>
      <c r="F8" s="1545"/>
      <c r="G8" s="1546">
        <f t="shared" ref="G8:G71" si="0">E8/C8*100</f>
        <v>99.992182845846486</v>
      </c>
      <c r="H8" s="1546"/>
      <c r="I8" s="566"/>
    </row>
    <row r="9" spans="1:14" ht="59.25" customHeight="1">
      <c r="A9" s="452" t="s">
        <v>175</v>
      </c>
      <c r="B9" s="469" t="s">
        <v>378</v>
      </c>
      <c r="C9" s="1551">
        <v>7659</v>
      </c>
      <c r="D9" s="1551"/>
      <c r="E9" s="1551">
        <v>7659</v>
      </c>
      <c r="F9" s="1551"/>
      <c r="G9" s="1552">
        <f t="shared" si="0"/>
        <v>100</v>
      </c>
      <c r="H9" s="1552"/>
      <c r="I9" s="443"/>
    </row>
    <row r="10" spans="1:14">
      <c r="A10" s="1532" t="s">
        <v>176</v>
      </c>
      <c r="B10" s="1533" t="s">
        <v>379</v>
      </c>
      <c r="C10" s="1554">
        <v>134176</v>
      </c>
      <c r="D10" s="1555"/>
      <c r="E10" s="1554">
        <v>134176</v>
      </c>
      <c r="F10" s="1555"/>
      <c r="G10" s="1560">
        <f t="shared" si="0"/>
        <v>100</v>
      </c>
      <c r="H10" s="1561"/>
      <c r="I10" s="1547"/>
    </row>
    <row r="11" spans="1:14" ht="34.5" customHeight="1">
      <c r="A11" s="1532"/>
      <c r="B11" s="1533"/>
      <c r="C11" s="1558"/>
      <c r="D11" s="1559"/>
      <c r="E11" s="1558"/>
      <c r="F11" s="1559"/>
      <c r="G11" s="1564"/>
      <c r="H11" s="1565"/>
      <c r="I11" s="1548"/>
    </row>
    <row r="12" spans="1:14" ht="72">
      <c r="A12" s="453" t="s">
        <v>177</v>
      </c>
      <c r="B12" s="36" t="s">
        <v>380</v>
      </c>
      <c r="C12" s="1553">
        <v>39</v>
      </c>
      <c r="D12" s="1553"/>
      <c r="E12" s="1553">
        <v>39</v>
      </c>
      <c r="F12" s="1553"/>
      <c r="G12" s="1552">
        <f t="shared" si="0"/>
        <v>100</v>
      </c>
      <c r="H12" s="1552"/>
      <c r="I12" s="49"/>
    </row>
    <row r="13" spans="1:14">
      <c r="A13" s="1532" t="s">
        <v>178</v>
      </c>
      <c r="B13" s="1281" t="s">
        <v>381</v>
      </c>
      <c r="C13" s="1554">
        <v>3880</v>
      </c>
      <c r="D13" s="1555"/>
      <c r="E13" s="1554">
        <v>3880</v>
      </c>
      <c r="F13" s="1555"/>
      <c r="G13" s="1560">
        <f t="shared" si="0"/>
        <v>100</v>
      </c>
      <c r="H13" s="1561"/>
      <c r="I13" s="1547"/>
    </row>
    <row r="14" spans="1:14">
      <c r="A14" s="1532"/>
      <c r="B14" s="1281"/>
      <c r="C14" s="1556"/>
      <c r="D14" s="1557"/>
      <c r="E14" s="1556"/>
      <c r="F14" s="1557"/>
      <c r="G14" s="1562"/>
      <c r="H14" s="1563"/>
      <c r="I14" s="1574"/>
    </row>
    <row r="15" spans="1:14" ht="21.75" customHeight="1">
      <c r="A15" s="1532"/>
      <c r="B15" s="1281"/>
      <c r="C15" s="1558"/>
      <c r="D15" s="1559"/>
      <c r="E15" s="1558"/>
      <c r="F15" s="1559"/>
      <c r="G15" s="1564"/>
      <c r="H15" s="1565"/>
      <c r="I15" s="1548"/>
    </row>
    <row r="16" spans="1:14">
      <c r="A16" s="1532" t="s">
        <v>179</v>
      </c>
      <c r="B16" s="1281" t="s">
        <v>382</v>
      </c>
      <c r="C16" s="1554">
        <v>142</v>
      </c>
      <c r="D16" s="1555"/>
      <c r="E16" s="1554">
        <v>192</v>
      </c>
      <c r="F16" s="1555"/>
      <c r="G16" s="1560">
        <f t="shared" si="0"/>
        <v>135.21126760563379</v>
      </c>
      <c r="H16" s="1561"/>
      <c r="I16" s="1547"/>
    </row>
    <row r="17" spans="1:9">
      <c r="A17" s="1532"/>
      <c r="B17" s="1281"/>
      <c r="C17" s="1556"/>
      <c r="D17" s="1557"/>
      <c r="E17" s="1556"/>
      <c r="F17" s="1557"/>
      <c r="G17" s="1562"/>
      <c r="H17" s="1563"/>
      <c r="I17" s="1574"/>
    </row>
    <row r="18" spans="1:9" ht="18.75" customHeight="1">
      <c r="A18" s="1532"/>
      <c r="B18" s="1281"/>
      <c r="C18" s="1558"/>
      <c r="D18" s="1559"/>
      <c r="E18" s="1558"/>
      <c r="F18" s="1559"/>
      <c r="G18" s="1564"/>
      <c r="H18" s="1565"/>
      <c r="I18" s="1548"/>
    </row>
    <row r="19" spans="1:9">
      <c r="A19" s="1532" t="s">
        <v>180</v>
      </c>
      <c r="B19" s="1281" t="s">
        <v>383</v>
      </c>
      <c r="C19" s="1554">
        <v>212</v>
      </c>
      <c r="D19" s="1555"/>
      <c r="E19" s="1554">
        <v>142</v>
      </c>
      <c r="F19" s="1555"/>
      <c r="G19" s="1560">
        <f t="shared" si="0"/>
        <v>66.981132075471692</v>
      </c>
      <c r="H19" s="1561"/>
      <c r="I19" s="1579" t="s">
        <v>437</v>
      </c>
    </row>
    <row r="20" spans="1:9">
      <c r="A20" s="1532"/>
      <c r="B20" s="1281"/>
      <c r="C20" s="1556"/>
      <c r="D20" s="1557"/>
      <c r="E20" s="1556"/>
      <c r="F20" s="1557"/>
      <c r="G20" s="1562"/>
      <c r="H20" s="1563"/>
      <c r="I20" s="1580"/>
    </row>
    <row r="21" spans="1:9">
      <c r="A21" s="1532"/>
      <c r="B21" s="1281"/>
      <c r="C21" s="1556"/>
      <c r="D21" s="1557"/>
      <c r="E21" s="1556"/>
      <c r="F21" s="1557"/>
      <c r="G21" s="1562"/>
      <c r="H21" s="1563"/>
      <c r="I21" s="1580"/>
    </row>
    <row r="22" spans="1:9" ht="39" customHeight="1">
      <c r="A22" s="1532"/>
      <c r="B22" s="1281"/>
      <c r="C22" s="1558"/>
      <c r="D22" s="1559"/>
      <c r="E22" s="1558"/>
      <c r="F22" s="1559"/>
      <c r="G22" s="1564"/>
      <c r="H22" s="1565"/>
      <c r="I22" s="1581"/>
    </row>
    <row r="23" spans="1:9">
      <c r="A23" s="1532" t="s">
        <v>181</v>
      </c>
      <c r="B23" s="1281" t="s">
        <v>384</v>
      </c>
      <c r="C23" s="1554">
        <v>2500</v>
      </c>
      <c r="D23" s="1555"/>
      <c r="E23" s="1554">
        <v>2500</v>
      </c>
      <c r="F23" s="1555"/>
      <c r="G23" s="1560">
        <f t="shared" si="0"/>
        <v>100</v>
      </c>
      <c r="H23" s="1561"/>
      <c r="I23" s="1547"/>
    </row>
    <row r="24" spans="1:9">
      <c r="A24" s="1532"/>
      <c r="B24" s="1281"/>
      <c r="C24" s="1556"/>
      <c r="D24" s="1557"/>
      <c r="E24" s="1556"/>
      <c r="F24" s="1557"/>
      <c r="G24" s="1562"/>
      <c r="H24" s="1563"/>
      <c r="I24" s="1574"/>
    </row>
    <row r="25" spans="1:9" ht="21" customHeight="1">
      <c r="A25" s="1532"/>
      <c r="B25" s="1281"/>
      <c r="C25" s="1558"/>
      <c r="D25" s="1559"/>
      <c r="E25" s="1558"/>
      <c r="F25" s="1559"/>
      <c r="G25" s="1564"/>
      <c r="H25" s="1565"/>
      <c r="I25" s="1548"/>
    </row>
    <row r="26" spans="1:9">
      <c r="A26" s="1532" t="s">
        <v>182</v>
      </c>
      <c r="B26" s="1281" t="s">
        <v>385</v>
      </c>
      <c r="C26" s="1554">
        <v>325</v>
      </c>
      <c r="D26" s="1555"/>
      <c r="E26" s="1554">
        <v>325</v>
      </c>
      <c r="F26" s="1555"/>
      <c r="G26" s="1560">
        <f t="shared" si="0"/>
        <v>100</v>
      </c>
      <c r="H26" s="1561"/>
      <c r="I26" s="1547"/>
    </row>
    <row r="27" spans="1:9">
      <c r="A27" s="1532"/>
      <c r="B27" s="1281"/>
      <c r="C27" s="1556"/>
      <c r="D27" s="1557"/>
      <c r="E27" s="1556"/>
      <c r="F27" s="1557"/>
      <c r="G27" s="1562"/>
      <c r="H27" s="1563"/>
      <c r="I27" s="1574"/>
    </row>
    <row r="28" spans="1:9" ht="18.75" customHeight="1">
      <c r="A28" s="1532"/>
      <c r="B28" s="1281"/>
      <c r="C28" s="1558"/>
      <c r="D28" s="1559"/>
      <c r="E28" s="1558"/>
      <c r="F28" s="1559"/>
      <c r="G28" s="1564"/>
      <c r="H28" s="1565"/>
      <c r="I28" s="1548"/>
    </row>
    <row r="29" spans="1:9">
      <c r="A29" s="1532" t="s">
        <v>183</v>
      </c>
      <c r="B29" s="1281" t="s">
        <v>386</v>
      </c>
      <c r="C29" s="1554">
        <v>231</v>
      </c>
      <c r="D29" s="1555"/>
      <c r="E29" s="1554">
        <v>231</v>
      </c>
      <c r="F29" s="1555"/>
      <c r="G29" s="1560">
        <f t="shared" si="0"/>
        <v>100</v>
      </c>
      <c r="H29" s="1561"/>
      <c r="I29" s="1547"/>
    </row>
    <row r="30" spans="1:9">
      <c r="A30" s="1532"/>
      <c r="B30" s="1281"/>
      <c r="C30" s="1556"/>
      <c r="D30" s="1557"/>
      <c r="E30" s="1556"/>
      <c r="F30" s="1557"/>
      <c r="G30" s="1562"/>
      <c r="H30" s="1563"/>
      <c r="I30" s="1574"/>
    </row>
    <row r="31" spans="1:9" ht="20.25" customHeight="1">
      <c r="A31" s="1532"/>
      <c r="B31" s="1281"/>
      <c r="C31" s="1558"/>
      <c r="D31" s="1559"/>
      <c r="E31" s="1558"/>
      <c r="F31" s="1559"/>
      <c r="G31" s="1564"/>
      <c r="H31" s="1565"/>
      <c r="I31" s="1548"/>
    </row>
    <row r="32" spans="1:9">
      <c r="A32" s="1532" t="s">
        <v>184</v>
      </c>
      <c r="B32" s="1281" t="s">
        <v>387</v>
      </c>
      <c r="C32" s="1554">
        <v>241</v>
      </c>
      <c r="D32" s="1555"/>
      <c r="E32" s="1554">
        <v>241</v>
      </c>
      <c r="F32" s="1555"/>
      <c r="G32" s="1560">
        <f t="shared" si="0"/>
        <v>100</v>
      </c>
      <c r="H32" s="1561"/>
      <c r="I32" s="1547"/>
    </row>
    <row r="33" spans="1:9">
      <c r="A33" s="1532"/>
      <c r="B33" s="1281"/>
      <c r="C33" s="1556"/>
      <c r="D33" s="1557"/>
      <c r="E33" s="1556"/>
      <c r="F33" s="1557"/>
      <c r="G33" s="1562"/>
      <c r="H33" s="1563"/>
      <c r="I33" s="1574"/>
    </row>
    <row r="34" spans="1:9" ht="102.75" customHeight="1">
      <c r="A34" s="1532"/>
      <c r="B34" s="1281"/>
      <c r="C34" s="1558"/>
      <c r="D34" s="1559"/>
      <c r="E34" s="1558"/>
      <c r="F34" s="1559"/>
      <c r="G34" s="1564"/>
      <c r="H34" s="1565"/>
      <c r="I34" s="1548"/>
    </row>
    <row r="35" spans="1:9">
      <c r="A35" s="1549" t="s">
        <v>185</v>
      </c>
      <c r="B35" s="1281" t="s">
        <v>388</v>
      </c>
      <c r="C35" s="1554">
        <v>71</v>
      </c>
      <c r="D35" s="1555"/>
      <c r="E35" s="1554">
        <v>70.64</v>
      </c>
      <c r="F35" s="1555"/>
      <c r="G35" s="1560">
        <f t="shared" si="0"/>
        <v>99.492957746478865</v>
      </c>
      <c r="H35" s="1561"/>
      <c r="I35" s="1547"/>
    </row>
    <row r="36" spans="1:9">
      <c r="A36" s="1549"/>
      <c r="B36" s="1281"/>
      <c r="C36" s="1556"/>
      <c r="D36" s="1557"/>
      <c r="E36" s="1556"/>
      <c r="F36" s="1557"/>
      <c r="G36" s="1562"/>
      <c r="H36" s="1563"/>
      <c r="I36" s="1574"/>
    </row>
    <row r="37" spans="1:9" ht="41.25" customHeight="1">
      <c r="A37" s="1549"/>
      <c r="B37" s="1281"/>
      <c r="C37" s="1558"/>
      <c r="D37" s="1559"/>
      <c r="E37" s="1558"/>
      <c r="F37" s="1559"/>
      <c r="G37" s="1564"/>
      <c r="H37" s="1565"/>
      <c r="I37" s="1548"/>
    </row>
    <row r="38" spans="1:9">
      <c r="A38" s="1549" t="s">
        <v>186</v>
      </c>
      <c r="B38" s="1281" t="s">
        <v>389</v>
      </c>
      <c r="C38" s="1554">
        <v>35137</v>
      </c>
      <c r="D38" s="1555"/>
      <c r="E38" s="1554">
        <v>35137</v>
      </c>
      <c r="F38" s="1555"/>
      <c r="G38" s="1560">
        <f t="shared" si="0"/>
        <v>100</v>
      </c>
      <c r="H38" s="1561"/>
      <c r="I38" s="1547"/>
    </row>
    <row r="39" spans="1:9">
      <c r="A39" s="1549"/>
      <c r="B39" s="1281"/>
      <c r="C39" s="1556"/>
      <c r="D39" s="1557"/>
      <c r="E39" s="1556"/>
      <c r="F39" s="1557"/>
      <c r="G39" s="1562"/>
      <c r="H39" s="1563"/>
      <c r="I39" s="1574"/>
    </row>
    <row r="40" spans="1:9" ht="20.25" customHeight="1">
      <c r="A40" s="1549"/>
      <c r="B40" s="1281"/>
      <c r="C40" s="1558"/>
      <c r="D40" s="1559"/>
      <c r="E40" s="1558"/>
      <c r="F40" s="1559"/>
      <c r="G40" s="1564"/>
      <c r="H40" s="1565"/>
      <c r="I40" s="1548"/>
    </row>
    <row r="41" spans="1:9">
      <c r="A41" s="1549" t="s">
        <v>187</v>
      </c>
      <c r="B41" s="1281" t="s">
        <v>390</v>
      </c>
      <c r="C41" s="1554">
        <v>9</v>
      </c>
      <c r="D41" s="1555"/>
      <c r="E41" s="1554">
        <v>9</v>
      </c>
      <c r="F41" s="1555"/>
      <c r="G41" s="1560">
        <f t="shared" si="0"/>
        <v>100</v>
      </c>
      <c r="H41" s="1561"/>
      <c r="I41" s="1547"/>
    </row>
    <row r="42" spans="1:9" ht="21.75" customHeight="1">
      <c r="A42" s="1549"/>
      <c r="B42" s="1281"/>
      <c r="C42" s="1558"/>
      <c r="D42" s="1559"/>
      <c r="E42" s="1558"/>
      <c r="F42" s="1559"/>
      <c r="G42" s="1564"/>
      <c r="H42" s="1565"/>
      <c r="I42" s="1548"/>
    </row>
    <row r="43" spans="1:9">
      <c r="A43" s="1549" t="s">
        <v>188</v>
      </c>
      <c r="B43" s="1281" t="s">
        <v>391</v>
      </c>
      <c r="C43" s="1554">
        <v>995</v>
      </c>
      <c r="D43" s="1555"/>
      <c r="E43" s="1554">
        <v>995</v>
      </c>
      <c r="F43" s="1555"/>
      <c r="G43" s="1560">
        <f t="shared" si="0"/>
        <v>100</v>
      </c>
      <c r="H43" s="1561"/>
      <c r="I43" s="1547"/>
    </row>
    <row r="44" spans="1:9" ht="24" customHeight="1">
      <c r="A44" s="1549"/>
      <c r="B44" s="1281"/>
      <c r="C44" s="1558"/>
      <c r="D44" s="1559"/>
      <c r="E44" s="1558"/>
      <c r="F44" s="1559"/>
      <c r="G44" s="1564"/>
      <c r="H44" s="1565"/>
      <c r="I44" s="1548"/>
    </row>
    <row r="45" spans="1:9">
      <c r="A45" s="1549" t="s">
        <v>189</v>
      </c>
      <c r="B45" s="1281" t="s">
        <v>392</v>
      </c>
      <c r="C45" s="1554">
        <v>0</v>
      </c>
      <c r="D45" s="1555"/>
      <c r="E45" s="1554">
        <v>0</v>
      </c>
      <c r="F45" s="1555"/>
      <c r="G45" s="1560">
        <v>0</v>
      </c>
      <c r="H45" s="1561"/>
      <c r="I45" s="1582" t="s">
        <v>437</v>
      </c>
    </row>
    <row r="46" spans="1:9">
      <c r="A46" s="1549"/>
      <c r="B46" s="1281"/>
      <c r="C46" s="1556"/>
      <c r="D46" s="1557"/>
      <c r="E46" s="1556"/>
      <c r="F46" s="1557"/>
      <c r="G46" s="1562"/>
      <c r="H46" s="1563"/>
      <c r="I46" s="1583"/>
    </row>
    <row r="47" spans="1:9" ht="22.5" customHeight="1">
      <c r="A47" s="1549"/>
      <c r="B47" s="1281"/>
      <c r="C47" s="1558"/>
      <c r="D47" s="1559"/>
      <c r="E47" s="1558"/>
      <c r="F47" s="1559"/>
      <c r="G47" s="1564"/>
      <c r="H47" s="1565"/>
      <c r="I47" s="1584"/>
    </row>
    <row r="48" spans="1:9">
      <c r="A48" s="1549" t="s">
        <v>190</v>
      </c>
      <c r="B48" s="1281" t="s">
        <v>393</v>
      </c>
      <c r="C48" s="1554">
        <v>10688</v>
      </c>
      <c r="D48" s="1555"/>
      <c r="E48" s="1554">
        <v>10688</v>
      </c>
      <c r="F48" s="1555"/>
      <c r="G48" s="1560">
        <f t="shared" si="0"/>
        <v>100</v>
      </c>
      <c r="H48" s="1561"/>
      <c r="I48" s="1547"/>
    </row>
    <row r="49" spans="1:9">
      <c r="A49" s="1549"/>
      <c r="B49" s="1281"/>
      <c r="C49" s="1556"/>
      <c r="D49" s="1557"/>
      <c r="E49" s="1556"/>
      <c r="F49" s="1557"/>
      <c r="G49" s="1562"/>
      <c r="H49" s="1563"/>
      <c r="I49" s="1574"/>
    </row>
    <row r="50" spans="1:9">
      <c r="A50" s="1549"/>
      <c r="B50" s="1281"/>
      <c r="C50" s="1556"/>
      <c r="D50" s="1557"/>
      <c r="E50" s="1556"/>
      <c r="F50" s="1557"/>
      <c r="G50" s="1562"/>
      <c r="H50" s="1563"/>
      <c r="I50" s="1574"/>
    </row>
    <row r="51" spans="1:9">
      <c r="A51" s="1549"/>
      <c r="B51" s="1281"/>
      <c r="C51" s="1558"/>
      <c r="D51" s="1559"/>
      <c r="E51" s="1558"/>
      <c r="F51" s="1559"/>
      <c r="G51" s="1564"/>
      <c r="H51" s="1565"/>
      <c r="I51" s="1548"/>
    </row>
    <row r="52" spans="1:9">
      <c r="A52" s="1566" t="s">
        <v>191</v>
      </c>
      <c r="B52" s="1281" t="s">
        <v>394</v>
      </c>
      <c r="C52" s="1554">
        <v>36200</v>
      </c>
      <c r="D52" s="1555"/>
      <c r="E52" s="1554">
        <v>36200</v>
      </c>
      <c r="F52" s="1555"/>
      <c r="G52" s="1560">
        <f t="shared" si="0"/>
        <v>100</v>
      </c>
      <c r="H52" s="1561"/>
      <c r="I52" s="1547"/>
    </row>
    <row r="53" spans="1:9">
      <c r="A53" s="1549"/>
      <c r="B53" s="1281"/>
      <c r="C53" s="1556"/>
      <c r="D53" s="1557"/>
      <c r="E53" s="1556"/>
      <c r="F53" s="1557"/>
      <c r="G53" s="1562"/>
      <c r="H53" s="1563"/>
      <c r="I53" s="1574"/>
    </row>
    <row r="54" spans="1:9" ht="29.25" customHeight="1">
      <c r="A54" s="1549"/>
      <c r="B54" s="1281"/>
      <c r="C54" s="1558"/>
      <c r="D54" s="1559"/>
      <c r="E54" s="1558"/>
      <c r="F54" s="1559"/>
      <c r="G54" s="1564"/>
      <c r="H54" s="1565"/>
      <c r="I54" s="1548"/>
    </row>
    <row r="55" spans="1:9">
      <c r="A55" s="1566" t="s">
        <v>192</v>
      </c>
      <c r="B55" s="1281" t="s">
        <v>395</v>
      </c>
      <c r="C55" s="1554">
        <v>2272</v>
      </c>
      <c r="D55" s="1555"/>
      <c r="E55" s="1554">
        <v>2272</v>
      </c>
      <c r="F55" s="1555"/>
      <c r="G55" s="1560">
        <f t="shared" si="0"/>
        <v>100</v>
      </c>
      <c r="H55" s="1561"/>
      <c r="I55" s="1547"/>
    </row>
    <row r="56" spans="1:9">
      <c r="A56" s="1549"/>
      <c r="B56" s="1281"/>
      <c r="C56" s="1556"/>
      <c r="D56" s="1557"/>
      <c r="E56" s="1556"/>
      <c r="F56" s="1557"/>
      <c r="G56" s="1562"/>
      <c r="H56" s="1563"/>
      <c r="I56" s="1574"/>
    </row>
    <row r="57" spans="1:9" ht="57" customHeight="1">
      <c r="A57" s="1549"/>
      <c r="B57" s="1281"/>
      <c r="C57" s="1558"/>
      <c r="D57" s="1559"/>
      <c r="E57" s="1558"/>
      <c r="F57" s="1559"/>
      <c r="G57" s="1564"/>
      <c r="H57" s="1565"/>
      <c r="I57" s="1548"/>
    </row>
    <row r="58" spans="1:9">
      <c r="A58" s="1549" t="s">
        <v>193</v>
      </c>
      <c r="B58" s="1281" t="s">
        <v>396</v>
      </c>
      <c r="C58" s="1554">
        <v>9941</v>
      </c>
      <c r="D58" s="1555"/>
      <c r="E58" s="1554">
        <v>9941</v>
      </c>
      <c r="F58" s="1555"/>
      <c r="G58" s="1560">
        <f t="shared" si="0"/>
        <v>100</v>
      </c>
      <c r="H58" s="1561"/>
      <c r="I58" s="1547"/>
    </row>
    <row r="59" spans="1:9">
      <c r="A59" s="1549"/>
      <c r="B59" s="1281"/>
      <c r="C59" s="1556"/>
      <c r="D59" s="1557"/>
      <c r="E59" s="1556"/>
      <c r="F59" s="1557"/>
      <c r="G59" s="1562"/>
      <c r="H59" s="1563"/>
      <c r="I59" s="1574"/>
    </row>
    <row r="60" spans="1:9" ht="29.25" customHeight="1">
      <c r="A60" s="1549"/>
      <c r="B60" s="1281"/>
      <c r="C60" s="1558"/>
      <c r="D60" s="1559"/>
      <c r="E60" s="1558"/>
      <c r="F60" s="1559"/>
      <c r="G60" s="1564"/>
      <c r="H60" s="1565"/>
      <c r="I60" s="1548"/>
    </row>
    <row r="61" spans="1:9">
      <c r="A61" s="1549" t="s">
        <v>194</v>
      </c>
      <c r="B61" s="1281" t="s">
        <v>397</v>
      </c>
      <c r="C61" s="1554">
        <v>7044</v>
      </c>
      <c r="D61" s="1555"/>
      <c r="E61" s="1554">
        <v>7044</v>
      </c>
      <c r="F61" s="1555"/>
      <c r="G61" s="1560">
        <f t="shared" si="0"/>
        <v>100</v>
      </c>
      <c r="H61" s="1561"/>
      <c r="I61" s="1547"/>
    </row>
    <row r="62" spans="1:9">
      <c r="A62" s="1549"/>
      <c r="B62" s="1281"/>
      <c r="C62" s="1556"/>
      <c r="D62" s="1557"/>
      <c r="E62" s="1556"/>
      <c r="F62" s="1557"/>
      <c r="G62" s="1562"/>
      <c r="H62" s="1563"/>
      <c r="I62" s="1574"/>
    </row>
    <row r="63" spans="1:9" ht="33" customHeight="1">
      <c r="A63" s="1549"/>
      <c r="B63" s="1281"/>
      <c r="C63" s="1558"/>
      <c r="D63" s="1559"/>
      <c r="E63" s="1558"/>
      <c r="F63" s="1559"/>
      <c r="G63" s="1564"/>
      <c r="H63" s="1565"/>
      <c r="I63" s="1548"/>
    </row>
    <row r="64" spans="1:9">
      <c r="A64" s="1549" t="s">
        <v>195</v>
      </c>
      <c r="B64" s="1281" t="s">
        <v>398</v>
      </c>
      <c r="C64" s="1554">
        <v>589</v>
      </c>
      <c r="D64" s="1555"/>
      <c r="E64" s="1554">
        <v>589</v>
      </c>
      <c r="F64" s="1555"/>
      <c r="G64" s="1560">
        <f t="shared" si="0"/>
        <v>100</v>
      </c>
      <c r="H64" s="1561"/>
      <c r="I64" s="1547"/>
    </row>
    <row r="65" spans="1:9" ht="21.75" customHeight="1">
      <c r="A65" s="1549"/>
      <c r="B65" s="1281"/>
      <c r="C65" s="1558"/>
      <c r="D65" s="1559"/>
      <c r="E65" s="1558"/>
      <c r="F65" s="1559"/>
      <c r="G65" s="1564"/>
      <c r="H65" s="1565"/>
      <c r="I65" s="1548"/>
    </row>
    <row r="66" spans="1:9">
      <c r="A66" s="1549" t="s">
        <v>196</v>
      </c>
      <c r="B66" s="1281" t="s">
        <v>399</v>
      </c>
      <c r="C66" s="1554">
        <v>3127</v>
      </c>
      <c r="D66" s="1555"/>
      <c r="E66" s="1554">
        <v>3127</v>
      </c>
      <c r="F66" s="1555"/>
      <c r="G66" s="1560">
        <f t="shared" si="0"/>
        <v>100</v>
      </c>
      <c r="H66" s="1561"/>
      <c r="I66" s="1547"/>
    </row>
    <row r="67" spans="1:9">
      <c r="A67" s="1549"/>
      <c r="B67" s="1281"/>
      <c r="C67" s="1556"/>
      <c r="D67" s="1557"/>
      <c r="E67" s="1556"/>
      <c r="F67" s="1557"/>
      <c r="G67" s="1562"/>
      <c r="H67" s="1563"/>
      <c r="I67" s="1574"/>
    </row>
    <row r="68" spans="1:9">
      <c r="A68" s="1549"/>
      <c r="B68" s="1281"/>
      <c r="C68" s="1556"/>
      <c r="D68" s="1557"/>
      <c r="E68" s="1556"/>
      <c r="F68" s="1557"/>
      <c r="G68" s="1562"/>
      <c r="H68" s="1563"/>
      <c r="I68" s="1574"/>
    </row>
    <row r="69" spans="1:9">
      <c r="A69" s="1549"/>
      <c r="B69" s="1281"/>
      <c r="C69" s="1556"/>
      <c r="D69" s="1557"/>
      <c r="E69" s="1556"/>
      <c r="F69" s="1557"/>
      <c r="G69" s="1562"/>
      <c r="H69" s="1563"/>
      <c r="I69" s="1574"/>
    </row>
    <row r="70" spans="1:9">
      <c r="A70" s="1549"/>
      <c r="B70" s="1281"/>
      <c r="C70" s="1558"/>
      <c r="D70" s="1559"/>
      <c r="E70" s="1558"/>
      <c r="F70" s="1559"/>
      <c r="G70" s="1564"/>
      <c r="H70" s="1565"/>
      <c r="I70" s="1548"/>
    </row>
    <row r="71" spans="1:9">
      <c r="A71" s="1549" t="s">
        <v>197</v>
      </c>
      <c r="B71" s="1281" t="s">
        <v>400</v>
      </c>
      <c r="C71" s="1554">
        <v>4974.84</v>
      </c>
      <c r="D71" s="1555"/>
      <c r="E71" s="1554">
        <v>4974.84</v>
      </c>
      <c r="F71" s="1555"/>
      <c r="G71" s="1560">
        <f t="shared" si="0"/>
        <v>100</v>
      </c>
      <c r="H71" s="1561"/>
      <c r="I71" s="1547"/>
    </row>
    <row r="72" spans="1:9">
      <c r="A72" s="1549"/>
      <c r="B72" s="1281"/>
      <c r="C72" s="1556"/>
      <c r="D72" s="1557"/>
      <c r="E72" s="1556"/>
      <c r="F72" s="1557"/>
      <c r="G72" s="1562"/>
      <c r="H72" s="1563"/>
      <c r="I72" s="1574"/>
    </row>
    <row r="73" spans="1:9">
      <c r="A73" s="1549"/>
      <c r="B73" s="1281"/>
      <c r="C73" s="1556"/>
      <c r="D73" s="1557"/>
      <c r="E73" s="1556"/>
      <c r="F73" s="1557"/>
      <c r="G73" s="1562"/>
      <c r="H73" s="1563"/>
      <c r="I73" s="1574"/>
    </row>
    <row r="74" spans="1:9" ht="15.75" thickBot="1">
      <c r="A74" s="1569"/>
      <c r="B74" s="1302"/>
      <c r="C74" s="1570"/>
      <c r="D74" s="1571"/>
      <c r="E74" s="1570"/>
      <c r="F74" s="1571"/>
      <c r="G74" s="1585"/>
      <c r="H74" s="1586"/>
      <c r="I74" s="1587"/>
    </row>
    <row r="75" spans="1:9" ht="39" thickBot="1">
      <c r="A75" s="460" t="s">
        <v>145</v>
      </c>
      <c r="B75" s="461" t="s">
        <v>590</v>
      </c>
      <c r="C75" s="1545">
        <f>C76+C77+C78</f>
        <v>48865.440000000002</v>
      </c>
      <c r="D75" s="1545"/>
      <c r="E75" s="1545">
        <f>SUM(E76:E78)</f>
        <v>48865.440000000002</v>
      </c>
      <c r="F75" s="1545"/>
      <c r="G75" s="1546">
        <f t="shared" ref="G75:G122" si="1">E75/C75*100</f>
        <v>100</v>
      </c>
      <c r="H75" s="1546"/>
      <c r="I75" s="566"/>
    </row>
    <row r="76" spans="1:9" ht="47.25" customHeight="1">
      <c r="A76" s="454" t="s">
        <v>174</v>
      </c>
      <c r="B76" s="493" t="s">
        <v>403</v>
      </c>
      <c r="C76" s="1551">
        <v>44667</v>
      </c>
      <c r="D76" s="1551"/>
      <c r="E76" s="1551">
        <v>44667</v>
      </c>
      <c r="F76" s="1551"/>
      <c r="G76" s="577">
        <f>C76/E76*100</f>
        <v>100</v>
      </c>
      <c r="I76" s="443"/>
    </row>
    <row r="77" spans="1:9" ht="47.25" customHeight="1">
      <c r="A77" s="454" t="s">
        <v>371</v>
      </c>
      <c r="B77" s="582" t="s">
        <v>747</v>
      </c>
      <c r="C77" s="580">
        <v>430.44</v>
      </c>
      <c r="D77" s="580"/>
      <c r="E77" s="580">
        <v>430.44</v>
      </c>
      <c r="F77" s="580"/>
      <c r="G77" s="1552">
        <f>E76/C76*100</f>
        <v>100</v>
      </c>
      <c r="H77" s="1552"/>
      <c r="I77" s="581"/>
    </row>
    <row r="78" spans="1:9" ht="49.5" customHeight="1" thickBot="1">
      <c r="A78" s="455" t="s">
        <v>743</v>
      </c>
      <c r="B78" s="578" t="s">
        <v>749</v>
      </c>
      <c r="C78" s="1572">
        <v>3768</v>
      </c>
      <c r="D78" s="1572"/>
      <c r="E78" s="1572">
        <v>3768</v>
      </c>
      <c r="F78" s="1572"/>
      <c r="G78" s="1573">
        <f t="shared" si="1"/>
        <v>100</v>
      </c>
      <c r="H78" s="1573"/>
      <c r="I78" s="55"/>
    </row>
    <row r="79" spans="1:9" ht="39" thickBot="1">
      <c r="A79" s="462" t="s">
        <v>146</v>
      </c>
      <c r="B79" s="461" t="s">
        <v>401</v>
      </c>
      <c r="C79" s="1545">
        <f>SUM(C80:D103)</f>
        <v>166668.31</v>
      </c>
      <c r="D79" s="1545"/>
      <c r="E79" s="1545">
        <f>SUM(E80:F103)</f>
        <v>166668.31</v>
      </c>
      <c r="F79" s="1545"/>
      <c r="G79" s="1546">
        <f t="shared" si="1"/>
        <v>100</v>
      </c>
      <c r="H79" s="1546"/>
      <c r="I79" s="566"/>
    </row>
    <row r="80" spans="1:9" ht="96">
      <c r="A80" s="454" t="s">
        <v>166</v>
      </c>
      <c r="B80" s="441" t="s">
        <v>404</v>
      </c>
      <c r="C80" s="1551">
        <v>43391</v>
      </c>
      <c r="D80" s="1551"/>
      <c r="E80" s="1551">
        <v>43391</v>
      </c>
      <c r="F80" s="1551"/>
      <c r="G80" s="1552">
        <f t="shared" si="1"/>
        <v>100</v>
      </c>
      <c r="H80" s="1552"/>
      <c r="I80" s="443"/>
    </row>
    <row r="81" spans="1:9">
      <c r="A81" s="1549" t="s">
        <v>167</v>
      </c>
      <c r="B81" s="1533" t="s">
        <v>405</v>
      </c>
      <c r="C81" s="1554">
        <v>5062.6899999999996</v>
      </c>
      <c r="D81" s="1555"/>
      <c r="E81" s="1554">
        <v>5062.6899999999996</v>
      </c>
      <c r="F81" s="1555"/>
      <c r="G81" s="1560">
        <f t="shared" si="1"/>
        <v>100</v>
      </c>
      <c r="H81" s="1561"/>
      <c r="I81" s="1547"/>
    </row>
    <row r="82" spans="1:9">
      <c r="A82" s="1549"/>
      <c r="B82" s="1533"/>
      <c r="C82" s="1556"/>
      <c r="D82" s="1557"/>
      <c r="E82" s="1556"/>
      <c r="F82" s="1557"/>
      <c r="G82" s="1562"/>
      <c r="H82" s="1563"/>
      <c r="I82" s="1574"/>
    </row>
    <row r="83" spans="1:9">
      <c r="A83" s="1549"/>
      <c r="B83" s="1533"/>
      <c r="C83" s="1556"/>
      <c r="D83" s="1557"/>
      <c r="E83" s="1556"/>
      <c r="F83" s="1557"/>
      <c r="G83" s="1562"/>
      <c r="H83" s="1563"/>
      <c r="I83" s="1574"/>
    </row>
    <row r="84" spans="1:9" ht="28.5" customHeight="1">
      <c r="A84" s="1549"/>
      <c r="B84" s="1533"/>
      <c r="C84" s="1558"/>
      <c r="D84" s="1559"/>
      <c r="E84" s="1558"/>
      <c r="F84" s="1559"/>
      <c r="G84" s="1564"/>
      <c r="H84" s="1565"/>
      <c r="I84" s="1548"/>
    </row>
    <row r="85" spans="1:9">
      <c r="A85" s="1549" t="s">
        <v>253</v>
      </c>
      <c r="B85" s="1281" t="s">
        <v>406</v>
      </c>
      <c r="C85" s="1554">
        <v>1502.62</v>
      </c>
      <c r="D85" s="1555"/>
      <c r="E85" s="1554">
        <v>1502.62</v>
      </c>
      <c r="F85" s="1555"/>
      <c r="G85" s="1560">
        <f t="shared" si="1"/>
        <v>100</v>
      </c>
      <c r="H85" s="1561"/>
      <c r="I85" s="1547"/>
    </row>
    <row r="86" spans="1:9" ht="31.5" customHeight="1">
      <c r="A86" s="1549"/>
      <c r="B86" s="1281"/>
      <c r="C86" s="1558"/>
      <c r="D86" s="1559"/>
      <c r="E86" s="1558"/>
      <c r="F86" s="1559"/>
      <c r="G86" s="1564"/>
      <c r="H86" s="1565"/>
      <c r="I86" s="1548"/>
    </row>
    <row r="87" spans="1:9" ht="24">
      <c r="A87" s="456" t="s">
        <v>254</v>
      </c>
      <c r="B87" s="440" t="s">
        <v>407</v>
      </c>
      <c r="C87" s="1553">
        <v>8744</v>
      </c>
      <c r="D87" s="1553"/>
      <c r="E87" s="1553">
        <v>8744</v>
      </c>
      <c r="F87" s="1553"/>
      <c r="G87" s="1552">
        <f t="shared" si="1"/>
        <v>100</v>
      </c>
      <c r="H87" s="1552"/>
      <c r="I87" s="49"/>
    </row>
    <row r="88" spans="1:9">
      <c r="A88" s="1549" t="s">
        <v>255</v>
      </c>
      <c r="B88" s="1281" t="s">
        <v>408</v>
      </c>
      <c r="C88" s="1554">
        <v>25818</v>
      </c>
      <c r="D88" s="1555"/>
      <c r="E88" s="1554">
        <v>25818</v>
      </c>
      <c r="F88" s="1555"/>
      <c r="G88" s="1560">
        <f t="shared" si="1"/>
        <v>100</v>
      </c>
      <c r="H88" s="1561"/>
      <c r="I88" s="1547"/>
    </row>
    <row r="89" spans="1:9">
      <c r="A89" s="1549"/>
      <c r="B89" s="1281"/>
      <c r="C89" s="1558"/>
      <c r="D89" s="1559"/>
      <c r="E89" s="1558"/>
      <c r="F89" s="1559"/>
      <c r="G89" s="1564"/>
      <c r="H89" s="1565"/>
      <c r="I89" s="1548"/>
    </row>
    <row r="90" spans="1:9">
      <c r="A90" s="1549" t="s">
        <v>256</v>
      </c>
      <c r="B90" s="1281" t="s">
        <v>445</v>
      </c>
      <c r="C90" s="1554">
        <v>46576</v>
      </c>
      <c r="D90" s="1555"/>
      <c r="E90" s="1554">
        <v>46576</v>
      </c>
      <c r="F90" s="1555"/>
      <c r="G90" s="1560">
        <f t="shared" si="1"/>
        <v>100</v>
      </c>
      <c r="H90" s="1561"/>
      <c r="I90" s="1547"/>
    </row>
    <row r="91" spans="1:9">
      <c r="A91" s="1549"/>
      <c r="B91" s="1281"/>
      <c r="C91" s="1556"/>
      <c r="D91" s="1557"/>
      <c r="E91" s="1556"/>
      <c r="F91" s="1557"/>
      <c r="G91" s="1562"/>
      <c r="H91" s="1563"/>
      <c r="I91" s="1574"/>
    </row>
    <row r="92" spans="1:9">
      <c r="A92" s="1549"/>
      <c r="B92" s="1281"/>
      <c r="C92" s="1556"/>
      <c r="D92" s="1557"/>
      <c r="E92" s="1556"/>
      <c r="F92" s="1557"/>
      <c r="G92" s="1562"/>
      <c r="H92" s="1563"/>
      <c r="I92" s="1574"/>
    </row>
    <row r="93" spans="1:9" ht="27" customHeight="1">
      <c r="A93" s="1549"/>
      <c r="B93" s="1281"/>
      <c r="C93" s="1558"/>
      <c r="D93" s="1559"/>
      <c r="E93" s="1558"/>
      <c r="F93" s="1559"/>
      <c r="G93" s="1564"/>
      <c r="H93" s="1565"/>
      <c r="I93" s="1548"/>
    </row>
    <row r="94" spans="1:9">
      <c r="A94" s="1549" t="s">
        <v>257</v>
      </c>
      <c r="B94" s="1281" t="s">
        <v>409</v>
      </c>
      <c r="C94" s="1554">
        <v>184</v>
      </c>
      <c r="D94" s="1555"/>
      <c r="E94" s="1554">
        <v>184</v>
      </c>
      <c r="F94" s="1555"/>
      <c r="G94" s="1560">
        <f t="shared" si="1"/>
        <v>100</v>
      </c>
      <c r="H94" s="1561"/>
      <c r="I94" s="1547"/>
    </row>
    <row r="95" spans="1:9">
      <c r="A95" s="1549"/>
      <c r="B95" s="1281"/>
      <c r="C95" s="1556"/>
      <c r="D95" s="1557"/>
      <c r="E95" s="1556"/>
      <c r="F95" s="1557"/>
      <c r="G95" s="1562"/>
      <c r="H95" s="1563"/>
      <c r="I95" s="1574"/>
    </row>
    <row r="96" spans="1:9">
      <c r="A96" s="1549"/>
      <c r="B96" s="1281"/>
      <c r="C96" s="1556"/>
      <c r="D96" s="1557"/>
      <c r="E96" s="1556"/>
      <c r="F96" s="1557"/>
      <c r="G96" s="1562"/>
      <c r="H96" s="1563"/>
      <c r="I96" s="1574"/>
    </row>
    <row r="97" spans="1:9" ht="38.25" customHeight="1">
      <c r="A97" s="1549"/>
      <c r="B97" s="1281"/>
      <c r="C97" s="1558"/>
      <c r="D97" s="1559"/>
      <c r="E97" s="1558"/>
      <c r="F97" s="1559"/>
      <c r="G97" s="1564"/>
      <c r="H97" s="1565"/>
      <c r="I97" s="1548"/>
    </row>
    <row r="98" spans="1:9">
      <c r="A98" s="1549" t="s">
        <v>258</v>
      </c>
      <c r="B98" s="1281" t="s">
        <v>410</v>
      </c>
      <c r="C98" s="1554">
        <v>8506</v>
      </c>
      <c r="D98" s="1555"/>
      <c r="E98" s="1554">
        <v>8506</v>
      </c>
      <c r="F98" s="1555"/>
      <c r="G98" s="1560">
        <f t="shared" si="1"/>
        <v>100</v>
      </c>
      <c r="H98" s="1561"/>
      <c r="I98" s="1547"/>
    </row>
    <row r="99" spans="1:9" ht="35.25" customHeight="1">
      <c r="A99" s="1549"/>
      <c r="B99" s="1281"/>
      <c r="C99" s="1558"/>
      <c r="D99" s="1559"/>
      <c r="E99" s="1558"/>
      <c r="F99" s="1559"/>
      <c r="G99" s="1564"/>
      <c r="H99" s="1565"/>
      <c r="I99" s="1548"/>
    </row>
    <row r="100" spans="1:9">
      <c r="A100" s="1549" t="s">
        <v>259</v>
      </c>
      <c r="B100" s="1281" t="s">
        <v>411</v>
      </c>
      <c r="C100" s="1554">
        <v>26619</v>
      </c>
      <c r="D100" s="1555"/>
      <c r="E100" s="1554">
        <v>26619</v>
      </c>
      <c r="F100" s="1555"/>
      <c r="G100" s="1560">
        <f t="shared" si="1"/>
        <v>100</v>
      </c>
      <c r="H100" s="1561"/>
      <c r="I100" s="1547"/>
    </row>
    <row r="101" spans="1:9">
      <c r="A101" s="1549"/>
      <c r="B101" s="1281"/>
      <c r="C101" s="1556"/>
      <c r="D101" s="1557"/>
      <c r="E101" s="1556"/>
      <c r="F101" s="1557"/>
      <c r="G101" s="1562"/>
      <c r="H101" s="1563"/>
      <c r="I101" s="1574"/>
    </row>
    <row r="102" spans="1:9" ht="33" customHeight="1">
      <c r="A102" s="1549"/>
      <c r="B102" s="1281"/>
      <c r="C102" s="1558"/>
      <c r="D102" s="1559"/>
      <c r="E102" s="1558"/>
      <c r="F102" s="1559"/>
      <c r="G102" s="1564"/>
      <c r="H102" s="1565"/>
      <c r="I102" s="1548"/>
    </row>
    <row r="103" spans="1:9" ht="36.75" thickBot="1">
      <c r="A103" s="442" t="s">
        <v>260</v>
      </c>
      <c r="B103" s="136" t="s">
        <v>412</v>
      </c>
      <c r="C103" s="1572">
        <v>265</v>
      </c>
      <c r="D103" s="1572"/>
      <c r="E103" s="1572">
        <v>265</v>
      </c>
      <c r="F103" s="1572"/>
      <c r="G103" s="1573">
        <f t="shared" si="1"/>
        <v>100</v>
      </c>
      <c r="H103" s="1573"/>
      <c r="I103" s="55"/>
    </row>
    <row r="104" spans="1:9" ht="77.25" thickBot="1">
      <c r="A104" s="463" t="s">
        <v>148</v>
      </c>
      <c r="B104" s="461" t="s">
        <v>482</v>
      </c>
      <c r="C104" s="1545">
        <f>C105</f>
        <v>1671</v>
      </c>
      <c r="D104" s="1545"/>
      <c r="E104" s="1545">
        <f>SUM(E105)</f>
        <v>1671</v>
      </c>
      <c r="F104" s="1545"/>
      <c r="G104" s="1546">
        <f t="shared" si="1"/>
        <v>100</v>
      </c>
      <c r="H104" s="1546"/>
      <c r="I104" s="566"/>
    </row>
    <row r="105" spans="1:9">
      <c r="A105" s="1567" t="s">
        <v>168</v>
      </c>
      <c r="B105" s="1303" t="s">
        <v>120</v>
      </c>
      <c r="C105" s="1575">
        <v>1671</v>
      </c>
      <c r="D105" s="1576"/>
      <c r="E105" s="1575">
        <v>1671</v>
      </c>
      <c r="F105" s="1576"/>
      <c r="G105" s="1577">
        <f t="shared" si="1"/>
        <v>100</v>
      </c>
      <c r="H105" s="1578"/>
      <c r="I105" s="1588"/>
    </row>
    <row r="106" spans="1:9">
      <c r="A106" s="1319"/>
      <c r="B106" s="1281"/>
      <c r="C106" s="1556"/>
      <c r="D106" s="1557"/>
      <c r="E106" s="1556"/>
      <c r="F106" s="1557"/>
      <c r="G106" s="1562"/>
      <c r="H106" s="1563"/>
      <c r="I106" s="1574"/>
    </row>
    <row r="107" spans="1:9" ht="21" customHeight="1" thickBot="1">
      <c r="A107" s="1568"/>
      <c r="B107" s="1302"/>
      <c r="C107" s="1570"/>
      <c r="D107" s="1571"/>
      <c r="E107" s="1570"/>
      <c r="F107" s="1571"/>
      <c r="G107" s="1585"/>
      <c r="H107" s="1586"/>
      <c r="I107" s="1587"/>
    </row>
    <row r="108" spans="1:9" ht="39" thickBot="1">
      <c r="A108" s="462" t="s">
        <v>149</v>
      </c>
      <c r="B108" s="464" t="s">
        <v>402</v>
      </c>
      <c r="C108" s="1545">
        <f>SUM(C109:D123)</f>
        <v>11139</v>
      </c>
      <c r="D108" s="1545"/>
      <c r="E108" s="1545">
        <f>SUM(E109:F123)</f>
        <v>11139</v>
      </c>
      <c r="F108" s="1545"/>
      <c r="G108" s="1546">
        <f t="shared" si="1"/>
        <v>100</v>
      </c>
      <c r="H108" s="1546"/>
      <c r="I108" s="566"/>
    </row>
    <row r="109" spans="1:9">
      <c r="A109" s="1567" t="s">
        <v>169</v>
      </c>
      <c r="B109" s="1303" t="s">
        <v>413</v>
      </c>
      <c r="C109" s="1575">
        <v>7435</v>
      </c>
      <c r="D109" s="1576"/>
      <c r="E109" s="1575">
        <v>7435</v>
      </c>
      <c r="F109" s="1576"/>
      <c r="G109" s="1577">
        <f t="shared" si="1"/>
        <v>100</v>
      </c>
      <c r="H109" s="1578"/>
      <c r="I109" s="1588"/>
    </row>
    <row r="110" spans="1:9" ht="35.25" customHeight="1">
      <c r="A110" s="1319"/>
      <c r="B110" s="1281"/>
      <c r="C110" s="1558"/>
      <c r="D110" s="1559"/>
      <c r="E110" s="1558"/>
      <c r="F110" s="1559"/>
      <c r="G110" s="1564"/>
      <c r="H110" s="1565"/>
      <c r="I110" s="1548"/>
    </row>
    <row r="111" spans="1:9">
      <c r="A111" s="1319" t="s">
        <v>170</v>
      </c>
      <c r="B111" s="1281" t="s">
        <v>414</v>
      </c>
      <c r="C111" s="1554">
        <v>333</v>
      </c>
      <c r="D111" s="1555"/>
      <c r="E111" s="1554">
        <v>333</v>
      </c>
      <c r="F111" s="1555"/>
      <c r="G111" s="1560">
        <f t="shared" si="1"/>
        <v>100</v>
      </c>
      <c r="H111" s="1561"/>
      <c r="I111" s="1547"/>
    </row>
    <row r="112" spans="1:9">
      <c r="A112" s="1319"/>
      <c r="B112" s="1281"/>
      <c r="C112" s="1556"/>
      <c r="D112" s="1557"/>
      <c r="E112" s="1556"/>
      <c r="F112" s="1557"/>
      <c r="G112" s="1562"/>
      <c r="H112" s="1563"/>
      <c r="I112" s="1574"/>
    </row>
    <row r="113" spans="1:9">
      <c r="A113" s="1319"/>
      <c r="B113" s="1281"/>
      <c r="C113" s="1556"/>
      <c r="D113" s="1557"/>
      <c r="E113" s="1556"/>
      <c r="F113" s="1557"/>
      <c r="G113" s="1562"/>
      <c r="H113" s="1563"/>
      <c r="I113" s="1574"/>
    </row>
    <row r="114" spans="1:9" ht="29.25" customHeight="1">
      <c r="A114" s="1319"/>
      <c r="B114" s="1281"/>
      <c r="C114" s="1558"/>
      <c r="D114" s="1559"/>
      <c r="E114" s="1558"/>
      <c r="F114" s="1559"/>
      <c r="G114" s="1564"/>
      <c r="H114" s="1565"/>
      <c r="I114" s="1548"/>
    </row>
    <row r="115" spans="1:9">
      <c r="A115" s="1319" t="s">
        <v>171</v>
      </c>
      <c r="B115" s="1281" t="s">
        <v>415</v>
      </c>
      <c r="C115" s="1554">
        <v>761</v>
      </c>
      <c r="D115" s="1555"/>
      <c r="E115" s="1554">
        <v>761</v>
      </c>
      <c r="F115" s="1555"/>
      <c r="G115" s="1560">
        <f t="shared" si="1"/>
        <v>100</v>
      </c>
      <c r="H115" s="1561"/>
      <c r="I115" s="1547"/>
    </row>
    <row r="116" spans="1:9">
      <c r="A116" s="1319"/>
      <c r="B116" s="1281"/>
      <c r="C116" s="1556"/>
      <c r="D116" s="1557"/>
      <c r="E116" s="1556"/>
      <c r="F116" s="1557"/>
      <c r="G116" s="1562"/>
      <c r="H116" s="1563"/>
      <c r="I116" s="1574"/>
    </row>
    <row r="117" spans="1:9" ht="22.5" customHeight="1">
      <c r="A117" s="1319"/>
      <c r="B117" s="1281"/>
      <c r="C117" s="1558"/>
      <c r="D117" s="1559"/>
      <c r="E117" s="1558"/>
      <c r="F117" s="1559"/>
      <c r="G117" s="1564"/>
      <c r="H117" s="1565"/>
      <c r="I117" s="1548"/>
    </row>
    <row r="118" spans="1:9">
      <c r="A118" s="1319" t="s">
        <v>172</v>
      </c>
      <c r="B118" s="1281" t="s">
        <v>416</v>
      </c>
      <c r="C118" s="1554">
        <v>2601</v>
      </c>
      <c r="D118" s="1555"/>
      <c r="E118" s="1554">
        <v>2601</v>
      </c>
      <c r="F118" s="1555"/>
      <c r="G118" s="1560">
        <f t="shared" si="1"/>
        <v>100</v>
      </c>
      <c r="H118" s="1561"/>
      <c r="I118" s="1547"/>
    </row>
    <row r="119" spans="1:9">
      <c r="A119" s="1319"/>
      <c r="B119" s="1281"/>
      <c r="C119" s="1556"/>
      <c r="D119" s="1557"/>
      <c r="E119" s="1556"/>
      <c r="F119" s="1557"/>
      <c r="G119" s="1562"/>
      <c r="H119" s="1563"/>
      <c r="I119" s="1574"/>
    </row>
    <row r="120" spans="1:9">
      <c r="A120" s="1319"/>
      <c r="B120" s="1281"/>
      <c r="C120" s="1556"/>
      <c r="D120" s="1557"/>
      <c r="E120" s="1556"/>
      <c r="F120" s="1557"/>
      <c r="G120" s="1562"/>
      <c r="H120" s="1563"/>
      <c r="I120" s="1574"/>
    </row>
    <row r="121" spans="1:9">
      <c r="A121" s="1319"/>
      <c r="B121" s="1281"/>
      <c r="C121" s="1558"/>
      <c r="D121" s="1559"/>
      <c r="E121" s="1558"/>
      <c r="F121" s="1559"/>
      <c r="G121" s="1564"/>
      <c r="H121" s="1565"/>
      <c r="I121" s="1548"/>
    </row>
    <row r="122" spans="1:9">
      <c r="A122" s="1319" t="s">
        <v>173</v>
      </c>
      <c r="B122" s="1281" t="s">
        <v>417</v>
      </c>
      <c r="C122" s="1554">
        <v>9</v>
      </c>
      <c r="D122" s="1555"/>
      <c r="E122" s="1554">
        <v>9</v>
      </c>
      <c r="F122" s="1555"/>
      <c r="G122" s="1560">
        <f t="shared" si="1"/>
        <v>100</v>
      </c>
      <c r="H122" s="1561"/>
      <c r="I122" s="1547"/>
    </row>
    <row r="123" spans="1:9" ht="28.5" customHeight="1">
      <c r="A123" s="1319"/>
      <c r="B123" s="1281"/>
      <c r="C123" s="1558"/>
      <c r="D123" s="1559"/>
      <c r="E123" s="1558"/>
      <c r="F123" s="1559"/>
      <c r="G123" s="1564"/>
      <c r="H123" s="1565"/>
      <c r="I123" s="1548"/>
    </row>
    <row r="125" spans="1:9" ht="15.75">
      <c r="B125" s="1443" t="s">
        <v>367</v>
      </c>
      <c r="C125" s="1443"/>
      <c r="D125" s="281"/>
      <c r="E125" s="281"/>
      <c r="F125" s="281"/>
      <c r="G125" s="281" t="s">
        <v>368</v>
      </c>
    </row>
    <row r="126" spans="1:9" ht="15.75">
      <c r="B126" s="556"/>
      <c r="C126" s="281"/>
      <c r="D126" s="281"/>
      <c r="E126" s="281"/>
      <c r="F126" s="281"/>
      <c r="G126" s="281"/>
    </row>
    <row r="127" spans="1:9" ht="15.75">
      <c r="B127" s="1444" t="s">
        <v>369</v>
      </c>
      <c r="C127" s="1444"/>
      <c r="D127" s="281"/>
      <c r="E127" s="281"/>
      <c r="F127" s="281"/>
      <c r="G127" s="281" t="s">
        <v>370</v>
      </c>
    </row>
  </sheetData>
  <mergeCells count="255">
    <mergeCell ref="I109:I110"/>
    <mergeCell ref="G111:H114"/>
    <mergeCell ref="I111:I114"/>
    <mergeCell ref="G115:H117"/>
    <mergeCell ref="I115:I117"/>
    <mergeCell ref="G118:H121"/>
    <mergeCell ref="I118:I121"/>
    <mergeCell ref="G122:H123"/>
    <mergeCell ref="I122:I123"/>
    <mergeCell ref="I90:I93"/>
    <mergeCell ref="G94:H97"/>
    <mergeCell ref="I94:I97"/>
    <mergeCell ref="G98:H99"/>
    <mergeCell ref="I98:I99"/>
    <mergeCell ref="G100:H102"/>
    <mergeCell ref="I100:I102"/>
    <mergeCell ref="G105:H107"/>
    <mergeCell ref="I105:I107"/>
    <mergeCell ref="G103:H103"/>
    <mergeCell ref="I66:I70"/>
    <mergeCell ref="G71:H74"/>
    <mergeCell ref="I71:I74"/>
    <mergeCell ref="G81:H84"/>
    <mergeCell ref="I81:I84"/>
    <mergeCell ref="G85:H86"/>
    <mergeCell ref="I85:I86"/>
    <mergeCell ref="G88:H89"/>
    <mergeCell ref="I88:I89"/>
    <mergeCell ref="I52:I54"/>
    <mergeCell ref="G55:H57"/>
    <mergeCell ref="I55:I57"/>
    <mergeCell ref="G58:H60"/>
    <mergeCell ref="I58:I60"/>
    <mergeCell ref="G61:H63"/>
    <mergeCell ref="I61:I63"/>
    <mergeCell ref="G64:H65"/>
    <mergeCell ref="I64:I65"/>
    <mergeCell ref="G41:H42"/>
    <mergeCell ref="I41:I42"/>
    <mergeCell ref="G43:H44"/>
    <mergeCell ref="I43:I44"/>
    <mergeCell ref="G45:H47"/>
    <mergeCell ref="I45:I47"/>
    <mergeCell ref="G48:H51"/>
    <mergeCell ref="I48:I51"/>
    <mergeCell ref="G38:H40"/>
    <mergeCell ref="I16:I18"/>
    <mergeCell ref="G16:H18"/>
    <mergeCell ref="G10:H11"/>
    <mergeCell ref="G19:H22"/>
    <mergeCell ref="I19:I22"/>
    <mergeCell ref="G23:H25"/>
    <mergeCell ref="I23:I25"/>
    <mergeCell ref="G26:H28"/>
    <mergeCell ref="I26:I28"/>
    <mergeCell ref="I13:I15"/>
    <mergeCell ref="G13:H15"/>
    <mergeCell ref="C16:D18"/>
    <mergeCell ref="C19:D22"/>
    <mergeCell ref="C23:D25"/>
    <mergeCell ref="C26:D28"/>
    <mergeCell ref="C29:D31"/>
    <mergeCell ref="C32:D34"/>
    <mergeCell ref="C35:D37"/>
    <mergeCell ref="E16:F18"/>
    <mergeCell ref="E19:F22"/>
    <mergeCell ref="E23:F25"/>
    <mergeCell ref="E26:F28"/>
    <mergeCell ref="E29:F31"/>
    <mergeCell ref="E32:F34"/>
    <mergeCell ref="E35:F37"/>
    <mergeCell ref="I29:I31"/>
    <mergeCell ref="G32:H34"/>
    <mergeCell ref="I32:I34"/>
    <mergeCell ref="G35:H37"/>
    <mergeCell ref="I35:I37"/>
    <mergeCell ref="C118:D121"/>
    <mergeCell ref="C122:D123"/>
    <mergeCell ref="E118:F121"/>
    <mergeCell ref="E122:F123"/>
    <mergeCell ref="C115:D117"/>
    <mergeCell ref="E115:F117"/>
    <mergeCell ref="C111:D114"/>
    <mergeCell ref="E111:F114"/>
    <mergeCell ref="C109:D110"/>
    <mergeCell ref="E109:F110"/>
    <mergeCell ref="G109:H110"/>
    <mergeCell ref="C108:D108"/>
    <mergeCell ref="E108:F108"/>
    <mergeCell ref="G108:H108"/>
    <mergeCell ref="C105:D107"/>
    <mergeCell ref="E105:F107"/>
    <mergeCell ref="C103:D103"/>
    <mergeCell ref="E103:F103"/>
    <mergeCell ref="I38:I40"/>
    <mergeCell ref="C104:D104"/>
    <mergeCell ref="E104:F104"/>
    <mergeCell ref="G104:H104"/>
    <mergeCell ref="C100:D102"/>
    <mergeCell ref="E100:F102"/>
    <mergeCell ref="C94:D97"/>
    <mergeCell ref="C98:D99"/>
    <mergeCell ref="E94:F97"/>
    <mergeCell ref="E98:F99"/>
    <mergeCell ref="C90:D93"/>
    <mergeCell ref="E90:F93"/>
    <mergeCell ref="G90:H93"/>
    <mergeCell ref="C88:D89"/>
    <mergeCell ref="E88:F89"/>
    <mergeCell ref="C87:D87"/>
    <mergeCell ref="E87:F87"/>
    <mergeCell ref="G87:H87"/>
    <mergeCell ref="C85:D86"/>
    <mergeCell ref="E85:F86"/>
    <mergeCell ref="C81:D84"/>
    <mergeCell ref="E81:F84"/>
    <mergeCell ref="C79:D79"/>
    <mergeCell ref="E79:F79"/>
    <mergeCell ref="G79:H79"/>
    <mergeCell ref="C80:D80"/>
    <mergeCell ref="E80:F80"/>
    <mergeCell ref="G80:H80"/>
    <mergeCell ref="C76:D76"/>
    <mergeCell ref="E76:F76"/>
    <mergeCell ref="G77:H77"/>
    <mergeCell ref="C78:D78"/>
    <mergeCell ref="E78:F78"/>
    <mergeCell ref="G78:H78"/>
    <mergeCell ref="C75:D75"/>
    <mergeCell ref="E75:F75"/>
    <mergeCell ref="G75:H75"/>
    <mergeCell ref="C71:D74"/>
    <mergeCell ref="E71:F74"/>
    <mergeCell ref="C66:D70"/>
    <mergeCell ref="E66:F70"/>
    <mergeCell ref="G66:H70"/>
    <mergeCell ref="C64:D65"/>
    <mergeCell ref="E64:F65"/>
    <mergeCell ref="C58:D60"/>
    <mergeCell ref="C61:D63"/>
    <mergeCell ref="E58:F60"/>
    <mergeCell ref="E61:F63"/>
    <mergeCell ref="C55:D57"/>
    <mergeCell ref="E55:F57"/>
    <mergeCell ref="C52:D54"/>
    <mergeCell ref="E52:F54"/>
    <mergeCell ref="G52:H54"/>
    <mergeCell ref="C48:D51"/>
    <mergeCell ref="E48:F51"/>
    <mergeCell ref="C43:D44"/>
    <mergeCell ref="C45:D47"/>
    <mergeCell ref="E43:F44"/>
    <mergeCell ref="E45:F47"/>
    <mergeCell ref="C38:D40"/>
    <mergeCell ref="C41:D42"/>
    <mergeCell ref="E38:F40"/>
    <mergeCell ref="E41:F42"/>
    <mergeCell ref="A85:A86"/>
    <mergeCell ref="B85:B86"/>
    <mergeCell ref="A88:A89"/>
    <mergeCell ref="B88:B89"/>
    <mergeCell ref="A90:A93"/>
    <mergeCell ref="B90:B93"/>
    <mergeCell ref="A66:A70"/>
    <mergeCell ref="B66:B70"/>
    <mergeCell ref="A71:A74"/>
    <mergeCell ref="B71:B74"/>
    <mergeCell ref="A81:A84"/>
    <mergeCell ref="B81:B84"/>
    <mergeCell ref="A122:A123"/>
    <mergeCell ref="B122:B123"/>
    <mergeCell ref="A105:A107"/>
    <mergeCell ref="B105:B107"/>
    <mergeCell ref="A109:A110"/>
    <mergeCell ref="B109:B110"/>
    <mergeCell ref="A111:A114"/>
    <mergeCell ref="B111:B114"/>
    <mergeCell ref="A94:A97"/>
    <mergeCell ref="B94:B97"/>
    <mergeCell ref="A98:A99"/>
    <mergeCell ref="B98:B99"/>
    <mergeCell ref="A100:A102"/>
    <mergeCell ref="B100:B102"/>
    <mergeCell ref="A115:A117"/>
    <mergeCell ref="B115:B117"/>
    <mergeCell ref="A118:A121"/>
    <mergeCell ref="B118:B121"/>
    <mergeCell ref="A64:A65"/>
    <mergeCell ref="B64:B65"/>
    <mergeCell ref="A48:A51"/>
    <mergeCell ref="B48:B51"/>
    <mergeCell ref="A52:A54"/>
    <mergeCell ref="B52:B54"/>
    <mergeCell ref="A55:A57"/>
    <mergeCell ref="B55:B57"/>
    <mergeCell ref="A58:A60"/>
    <mergeCell ref="B58:B60"/>
    <mergeCell ref="A45:A47"/>
    <mergeCell ref="B45:B47"/>
    <mergeCell ref="A32:A34"/>
    <mergeCell ref="B32:B34"/>
    <mergeCell ref="A35:A37"/>
    <mergeCell ref="B35:B37"/>
    <mergeCell ref="A38:A40"/>
    <mergeCell ref="B38:B40"/>
    <mergeCell ref="A61:A63"/>
    <mergeCell ref="B61:B63"/>
    <mergeCell ref="A1:I1"/>
    <mergeCell ref="A23:A25"/>
    <mergeCell ref="B23:B25"/>
    <mergeCell ref="A26:A28"/>
    <mergeCell ref="B26:B28"/>
    <mergeCell ref="A29:A31"/>
    <mergeCell ref="B29:B31"/>
    <mergeCell ref="A13:A15"/>
    <mergeCell ref="B13:B15"/>
    <mergeCell ref="A16:A18"/>
    <mergeCell ref="B16:B18"/>
    <mergeCell ref="A19:A22"/>
    <mergeCell ref="B19:B22"/>
    <mergeCell ref="C9:D9"/>
    <mergeCell ref="E9:F9"/>
    <mergeCell ref="G9:H9"/>
    <mergeCell ref="C12:D12"/>
    <mergeCell ref="E12:F12"/>
    <mergeCell ref="G12:H12"/>
    <mergeCell ref="C13:D15"/>
    <mergeCell ref="E13:F15"/>
    <mergeCell ref="C10:D11"/>
    <mergeCell ref="E10:F11"/>
    <mergeCell ref="G29:H31"/>
    <mergeCell ref="B125:C125"/>
    <mergeCell ref="B127:C127"/>
    <mergeCell ref="A4:A5"/>
    <mergeCell ref="B4:B5"/>
    <mergeCell ref="A10:A11"/>
    <mergeCell ref="B10:B11"/>
    <mergeCell ref="C4:I4"/>
    <mergeCell ref="G5:H5"/>
    <mergeCell ref="C5:D5"/>
    <mergeCell ref="E5:F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I10:I11"/>
    <mergeCell ref="A41:A42"/>
    <mergeCell ref="B41:B42"/>
    <mergeCell ref="A43:A44"/>
    <mergeCell ref="B43:B44"/>
  </mergeCells>
  <pageMargins left="0.70866141732283472" right="0.70866141732283472" top="0.74803149606299213" bottom="0.35433070866141736" header="0.31496062992125984" footer="0.31496062992125984"/>
  <pageSetup paperSize="9" scale="88" orientation="portrait" r:id="rId1"/>
  <rowBreaks count="2" manualBreakCount="2">
    <brk id="31" max="16383" man="1"/>
    <brk id="7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R16"/>
  <sheetViews>
    <sheetView zoomScaleNormal="100" workbookViewId="0">
      <selection activeCell="J14" sqref="J14"/>
    </sheetView>
  </sheetViews>
  <sheetFormatPr defaultRowHeight="15"/>
  <cols>
    <col min="2" max="2" width="18" customWidth="1"/>
    <col min="3" max="3" width="13.42578125" customWidth="1"/>
    <col min="9" max="9" width="13" customWidth="1"/>
    <col min="14" max="14" width="11" customWidth="1"/>
    <col min="15" max="16" width="12.140625" customWidth="1"/>
    <col min="17" max="17" width="15.5703125" customWidth="1"/>
    <col min="18" max="18" width="15" customWidth="1"/>
  </cols>
  <sheetData>
    <row r="2" spans="1:18" ht="15.75">
      <c r="A2" s="1527" t="s">
        <v>584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  <c r="O2" s="1527"/>
      <c r="P2" s="1527"/>
      <c r="Q2" s="1527"/>
      <c r="R2" s="1527"/>
    </row>
    <row r="3" spans="1:18" ht="15.75" thickBot="1"/>
    <row r="4" spans="1:18" ht="18" customHeight="1" thickBot="1">
      <c r="A4" s="1596" t="s">
        <v>159</v>
      </c>
      <c r="B4" s="1593" t="s">
        <v>572</v>
      </c>
      <c r="C4" s="1609" t="s">
        <v>573</v>
      </c>
      <c r="D4" s="1609"/>
      <c r="E4" s="1609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538"/>
      <c r="R4" s="1605" t="s">
        <v>746</v>
      </c>
    </row>
    <row r="5" spans="1:18" ht="27" customHeight="1" thickBot="1">
      <c r="A5" s="1597"/>
      <c r="B5" s="1594"/>
      <c r="C5" s="1598" t="s">
        <v>574</v>
      </c>
      <c r="D5" s="1599"/>
      <c r="E5" s="1599"/>
      <c r="F5" s="1599"/>
      <c r="G5" s="1599"/>
      <c r="H5" s="1600"/>
      <c r="I5" s="1601" t="s">
        <v>740</v>
      </c>
      <c r="J5" s="1599"/>
      <c r="K5" s="1599"/>
      <c r="L5" s="1599"/>
      <c r="M5" s="1599"/>
      <c r="N5" s="1602"/>
      <c r="O5" s="1603" t="s">
        <v>575</v>
      </c>
      <c r="P5" s="1604"/>
      <c r="Q5" s="1605" t="s">
        <v>576</v>
      </c>
      <c r="R5" s="1606"/>
    </row>
    <row r="6" spans="1:18" ht="75" customHeight="1">
      <c r="A6" s="1597"/>
      <c r="B6" s="1594"/>
      <c r="C6" s="1612" t="s">
        <v>577</v>
      </c>
      <c r="D6" s="1610" t="s">
        <v>578</v>
      </c>
      <c r="E6" s="1610"/>
      <c r="F6" s="1610"/>
      <c r="G6" s="1610"/>
      <c r="H6" s="1611" t="s">
        <v>585</v>
      </c>
      <c r="I6" s="1614" t="s">
        <v>577</v>
      </c>
      <c r="J6" s="1610" t="s">
        <v>578</v>
      </c>
      <c r="K6" s="1610"/>
      <c r="L6" s="1610"/>
      <c r="M6" s="1610"/>
      <c r="N6" s="1616" t="s">
        <v>586</v>
      </c>
      <c r="O6" s="1589" t="s">
        <v>583</v>
      </c>
      <c r="P6" s="1591" t="s">
        <v>587</v>
      </c>
      <c r="Q6" s="1608"/>
      <c r="R6" s="1606"/>
    </row>
    <row r="7" spans="1:18" ht="161.25" customHeight="1" thickBot="1">
      <c r="A7" s="1597"/>
      <c r="B7" s="1595"/>
      <c r="C7" s="1613"/>
      <c r="D7" s="467" t="s">
        <v>579</v>
      </c>
      <c r="E7" s="467" t="s">
        <v>580</v>
      </c>
      <c r="F7" s="467" t="s">
        <v>581</v>
      </c>
      <c r="G7" s="467" t="s">
        <v>582</v>
      </c>
      <c r="H7" s="1611"/>
      <c r="I7" s="1615"/>
      <c r="J7" s="467" t="s">
        <v>579</v>
      </c>
      <c r="K7" s="467" t="s">
        <v>580</v>
      </c>
      <c r="L7" s="467" t="s">
        <v>581</v>
      </c>
      <c r="M7" s="467" t="s">
        <v>582</v>
      </c>
      <c r="N7" s="1616"/>
      <c r="O7" s="1590"/>
      <c r="P7" s="1592"/>
      <c r="Q7" s="1608"/>
      <c r="R7" s="1607"/>
    </row>
    <row r="8" spans="1:18" ht="15.75" thickBot="1">
      <c r="A8" s="466">
        <v>1</v>
      </c>
      <c r="B8" s="450">
        <v>2</v>
      </c>
      <c r="C8" s="450">
        <v>3</v>
      </c>
      <c r="D8" s="450">
        <v>4</v>
      </c>
      <c r="E8" s="450">
        <v>5</v>
      </c>
      <c r="F8" s="450">
        <v>6</v>
      </c>
      <c r="G8" s="450">
        <v>7</v>
      </c>
      <c r="H8" s="450">
        <v>8</v>
      </c>
      <c r="I8" s="450">
        <v>9</v>
      </c>
      <c r="J8" s="450">
        <v>10</v>
      </c>
      <c r="K8" s="450">
        <v>11</v>
      </c>
      <c r="L8" s="450">
        <v>12</v>
      </c>
      <c r="M8" s="450">
        <v>13</v>
      </c>
      <c r="N8" s="450">
        <v>14</v>
      </c>
      <c r="O8" s="450">
        <v>15</v>
      </c>
      <c r="P8" s="450">
        <v>16</v>
      </c>
      <c r="Q8" s="450">
        <v>17</v>
      </c>
      <c r="R8" s="451">
        <v>18</v>
      </c>
    </row>
    <row r="9" spans="1:18" ht="15.75" thickBot="1">
      <c r="A9" s="25"/>
      <c r="B9" s="25"/>
      <c r="C9" s="474"/>
      <c r="D9" s="475"/>
      <c r="E9" s="475"/>
      <c r="F9" s="475"/>
      <c r="G9" s="475"/>
      <c r="H9" s="476"/>
      <c r="I9" s="474"/>
      <c r="J9" s="475"/>
      <c r="K9" s="475"/>
      <c r="L9" s="475"/>
      <c r="M9" s="475"/>
      <c r="N9" s="476"/>
      <c r="O9" s="474"/>
      <c r="P9" s="475"/>
      <c r="Q9" s="476"/>
      <c r="R9" s="25"/>
    </row>
    <row r="10" spans="1:18" ht="117.75" customHeight="1">
      <c r="A10" s="557">
        <v>1</v>
      </c>
      <c r="B10" s="563" t="s">
        <v>742</v>
      </c>
      <c r="C10" s="558">
        <v>17</v>
      </c>
      <c r="D10" s="559"/>
      <c r="E10" s="559">
        <v>0.3</v>
      </c>
      <c r="F10" s="559"/>
      <c r="G10" s="559"/>
      <c r="H10" s="560">
        <v>8</v>
      </c>
      <c r="I10" s="561">
        <v>41</v>
      </c>
      <c r="J10" s="559"/>
      <c r="K10" s="559">
        <v>0.3</v>
      </c>
      <c r="L10" s="559"/>
      <c r="M10" s="559"/>
      <c r="N10" s="560">
        <v>8</v>
      </c>
      <c r="O10" s="561">
        <v>95.24</v>
      </c>
      <c r="P10" s="559">
        <v>8</v>
      </c>
      <c r="Q10" s="560">
        <v>8</v>
      </c>
      <c r="R10" s="562" t="s">
        <v>741</v>
      </c>
    </row>
    <row r="12" spans="1:18" ht="15.75">
      <c r="B12" s="1443" t="s">
        <v>367</v>
      </c>
      <c r="C12" s="1443"/>
      <c r="D12" s="556"/>
      <c r="E12" s="556"/>
      <c r="F12" s="556"/>
      <c r="G12" s="421" t="s">
        <v>368</v>
      </c>
    </row>
    <row r="13" spans="1:18" ht="15.75">
      <c r="B13" s="556"/>
      <c r="C13" s="556"/>
      <c r="D13" s="556"/>
      <c r="E13" s="556"/>
      <c r="F13" s="556"/>
      <c r="G13" s="556"/>
    </row>
    <row r="14" spans="1:18" ht="15.75">
      <c r="B14" s="1444" t="s">
        <v>369</v>
      </c>
      <c r="C14" s="1444"/>
      <c r="D14" s="421"/>
      <c r="E14" s="421"/>
      <c r="F14" s="421"/>
      <c r="G14" s="421" t="s">
        <v>370</v>
      </c>
    </row>
    <row r="16" spans="1:18" ht="14.25" customHeight="1"/>
  </sheetData>
  <mergeCells count="19">
    <mergeCell ref="A4:A7"/>
    <mergeCell ref="A2:R2"/>
    <mergeCell ref="C5:H5"/>
    <mergeCell ref="I5:N5"/>
    <mergeCell ref="O5:P5"/>
    <mergeCell ref="R4:R7"/>
    <mergeCell ref="Q5:Q7"/>
    <mergeCell ref="C4:Q4"/>
    <mergeCell ref="D6:G6"/>
    <mergeCell ref="H6:H7"/>
    <mergeCell ref="C6:C7"/>
    <mergeCell ref="I6:I7"/>
    <mergeCell ref="J6:M6"/>
    <mergeCell ref="N6:N7"/>
    <mergeCell ref="B12:C12"/>
    <mergeCell ref="B14:C14"/>
    <mergeCell ref="O6:O7"/>
    <mergeCell ref="P6:P7"/>
    <mergeCell ref="B4:B7"/>
  </mergeCells>
  <pageMargins left="0.70866141732283472" right="0.51181102362204722" top="0.94488188976377963" bottom="0.55118110236220474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33"/>
    <outlinePr summaryBelow="0"/>
  </sheetPr>
  <dimension ref="A1:J58"/>
  <sheetViews>
    <sheetView showGridLines="0" workbookViewId="0">
      <selection activeCell="L23" sqref="L23"/>
    </sheetView>
  </sheetViews>
  <sheetFormatPr defaultRowHeight="12.75" customHeight="1"/>
  <cols>
    <col min="1" max="3" width="6.7109375" style="82" customWidth="1"/>
    <col min="4" max="5" width="15.42578125" style="82" customWidth="1"/>
    <col min="6" max="6" width="9.140625" style="82" customWidth="1"/>
    <col min="7" max="7" width="13.140625" style="82" customWidth="1"/>
    <col min="8" max="10" width="9.140625" style="82" customWidth="1"/>
    <col min="11" max="256" width="9.140625" style="82"/>
    <col min="257" max="259" width="6.7109375" style="82" customWidth="1"/>
    <col min="260" max="261" width="15.42578125" style="82" customWidth="1"/>
    <col min="262" max="262" width="9.140625" style="82" customWidth="1"/>
    <col min="263" max="263" width="13.140625" style="82" customWidth="1"/>
    <col min="264" max="266" width="9.140625" style="82" customWidth="1"/>
    <col min="267" max="512" width="9.140625" style="82"/>
    <col min="513" max="515" width="6.7109375" style="82" customWidth="1"/>
    <col min="516" max="517" width="15.42578125" style="82" customWidth="1"/>
    <col min="518" max="518" width="9.140625" style="82" customWidth="1"/>
    <col min="519" max="519" width="13.140625" style="82" customWidth="1"/>
    <col min="520" max="522" width="9.140625" style="82" customWidth="1"/>
    <col min="523" max="768" width="9.140625" style="82"/>
    <col min="769" max="771" width="6.7109375" style="82" customWidth="1"/>
    <col min="772" max="773" width="15.42578125" style="82" customWidth="1"/>
    <col min="774" max="774" width="9.140625" style="82" customWidth="1"/>
    <col min="775" max="775" width="13.140625" style="82" customWidth="1"/>
    <col min="776" max="778" width="9.140625" style="82" customWidth="1"/>
    <col min="779" max="1024" width="9.140625" style="82"/>
    <col min="1025" max="1027" width="6.7109375" style="82" customWidth="1"/>
    <col min="1028" max="1029" width="15.42578125" style="82" customWidth="1"/>
    <col min="1030" max="1030" width="9.140625" style="82" customWidth="1"/>
    <col min="1031" max="1031" width="13.140625" style="82" customWidth="1"/>
    <col min="1032" max="1034" width="9.140625" style="82" customWidth="1"/>
    <col min="1035" max="1280" width="9.140625" style="82"/>
    <col min="1281" max="1283" width="6.7109375" style="82" customWidth="1"/>
    <col min="1284" max="1285" width="15.42578125" style="82" customWidth="1"/>
    <col min="1286" max="1286" width="9.140625" style="82" customWidth="1"/>
    <col min="1287" max="1287" width="13.140625" style="82" customWidth="1"/>
    <col min="1288" max="1290" width="9.140625" style="82" customWidth="1"/>
    <col min="1291" max="1536" width="9.140625" style="82"/>
    <col min="1537" max="1539" width="6.7109375" style="82" customWidth="1"/>
    <col min="1540" max="1541" width="15.42578125" style="82" customWidth="1"/>
    <col min="1542" max="1542" width="9.140625" style="82" customWidth="1"/>
    <col min="1543" max="1543" width="13.140625" style="82" customWidth="1"/>
    <col min="1544" max="1546" width="9.140625" style="82" customWidth="1"/>
    <col min="1547" max="1792" width="9.140625" style="82"/>
    <col min="1793" max="1795" width="6.7109375" style="82" customWidth="1"/>
    <col min="1796" max="1797" width="15.42578125" style="82" customWidth="1"/>
    <col min="1798" max="1798" width="9.140625" style="82" customWidth="1"/>
    <col min="1799" max="1799" width="13.140625" style="82" customWidth="1"/>
    <col min="1800" max="1802" width="9.140625" style="82" customWidth="1"/>
    <col min="1803" max="2048" width="9.140625" style="82"/>
    <col min="2049" max="2051" width="6.7109375" style="82" customWidth="1"/>
    <col min="2052" max="2053" width="15.42578125" style="82" customWidth="1"/>
    <col min="2054" max="2054" width="9.140625" style="82" customWidth="1"/>
    <col min="2055" max="2055" width="13.140625" style="82" customWidth="1"/>
    <col min="2056" max="2058" width="9.140625" style="82" customWidth="1"/>
    <col min="2059" max="2304" width="9.140625" style="82"/>
    <col min="2305" max="2307" width="6.7109375" style="82" customWidth="1"/>
    <col min="2308" max="2309" width="15.42578125" style="82" customWidth="1"/>
    <col min="2310" max="2310" width="9.140625" style="82" customWidth="1"/>
    <col min="2311" max="2311" width="13.140625" style="82" customWidth="1"/>
    <col min="2312" max="2314" width="9.140625" style="82" customWidth="1"/>
    <col min="2315" max="2560" width="9.140625" style="82"/>
    <col min="2561" max="2563" width="6.7109375" style="82" customWidth="1"/>
    <col min="2564" max="2565" width="15.42578125" style="82" customWidth="1"/>
    <col min="2566" max="2566" width="9.140625" style="82" customWidth="1"/>
    <col min="2567" max="2567" width="13.140625" style="82" customWidth="1"/>
    <col min="2568" max="2570" width="9.140625" style="82" customWidth="1"/>
    <col min="2571" max="2816" width="9.140625" style="82"/>
    <col min="2817" max="2819" width="6.7109375" style="82" customWidth="1"/>
    <col min="2820" max="2821" width="15.42578125" style="82" customWidth="1"/>
    <col min="2822" max="2822" width="9.140625" style="82" customWidth="1"/>
    <col min="2823" max="2823" width="13.140625" style="82" customWidth="1"/>
    <col min="2824" max="2826" width="9.140625" style="82" customWidth="1"/>
    <col min="2827" max="3072" width="9.140625" style="82"/>
    <col min="3073" max="3075" width="6.7109375" style="82" customWidth="1"/>
    <col min="3076" max="3077" width="15.42578125" style="82" customWidth="1"/>
    <col min="3078" max="3078" width="9.140625" style="82" customWidth="1"/>
    <col min="3079" max="3079" width="13.140625" style="82" customWidth="1"/>
    <col min="3080" max="3082" width="9.140625" style="82" customWidth="1"/>
    <col min="3083" max="3328" width="9.140625" style="82"/>
    <col min="3329" max="3331" width="6.7109375" style="82" customWidth="1"/>
    <col min="3332" max="3333" width="15.42578125" style="82" customWidth="1"/>
    <col min="3334" max="3334" width="9.140625" style="82" customWidth="1"/>
    <col min="3335" max="3335" width="13.140625" style="82" customWidth="1"/>
    <col min="3336" max="3338" width="9.140625" style="82" customWidth="1"/>
    <col min="3339" max="3584" width="9.140625" style="82"/>
    <col min="3585" max="3587" width="6.7109375" style="82" customWidth="1"/>
    <col min="3588" max="3589" width="15.42578125" style="82" customWidth="1"/>
    <col min="3590" max="3590" width="9.140625" style="82" customWidth="1"/>
    <col min="3591" max="3591" width="13.140625" style="82" customWidth="1"/>
    <col min="3592" max="3594" width="9.140625" style="82" customWidth="1"/>
    <col min="3595" max="3840" width="9.140625" style="82"/>
    <col min="3841" max="3843" width="6.7109375" style="82" customWidth="1"/>
    <col min="3844" max="3845" width="15.42578125" style="82" customWidth="1"/>
    <col min="3846" max="3846" width="9.140625" style="82" customWidth="1"/>
    <col min="3847" max="3847" width="13.140625" style="82" customWidth="1"/>
    <col min="3848" max="3850" width="9.140625" style="82" customWidth="1"/>
    <col min="3851" max="4096" width="9.140625" style="82"/>
    <col min="4097" max="4099" width="6.7109375" style="82" customWidth="1"/>
    <col min="4100" max="4101" width="15.42578125" style="82" customWidth="1"/>
    <col min="4102" max="4102" width="9.140625" style="82" customWidth="1"/>
    <col min="4103" max="4103" width="13.140625" style="82" customWidth="1"/>
    <col min="4104" max="4106" width="9.140625" style="82" customWidth="1"/>
    <col min="4107" max="4352" width="9.140625" style="82"/>
    <col min="4353" max="4355" width="6.7109375" style="82" customWidth="1"/>
    <col min="4356" max="4357" width="15.42578125" style="82" customWidth="1"/>
    <col min="4358" max="4358" width="9.140625" style="82" customWidth="1"/>
    <col min="4359" max="4359" width="13.140625" style="82" customWidth="1"/>
    <col min="4360" max="4362" width="9.140625" style="82" customWidth="1"/>
    <col min="4363" max="4608" width="9.140625" style="82"/>
    <col min="4609" max="4611" width="6.7109375" style="82" customWidth="1"/>
    <col min="4612" max="4613" width="15.42578125" style="82" customWidth="1"/>
    <col min="4614" max="4614" width="9.140625" style="82" customWidth="1"/>
    <col min="4615" max="4615" width="13.140625" style="82" customWidth="1"/>
    <col min="4616" max="4618" width="9.140625" style="82" customWidth="1"/>
    <col min="4619" max="4864" width="9.140625" style="82"/>
    <col min="4865" max="4867" width="6.7109375" style="82" customWidth="1"/>
    <col min="4868" max="4869" width="15.42578125" style="82" customWidth="1"/>
    <col min="4870" max="4870" width="9.140625" style="82" customWidth="1"/>
    <col min="4871" max="4871" width="13.140625" style="82" customWidth="1"/>
    <col min="4872" max="4874" width="9.140625" style="82" customWidth="1"/>
    <col min="4875" max="5120" width="9.140625" style="82"/>
    <col min="5121" max="5123" width="6.7109375" style="82" customWidth="1"/>
    <col min="5124" max="5125" width="15.42578125" style="82" customWidth="1"/>
    <col min="5126" max="5126" width="9.140625" style="82" customWidth="1"/>
    <col min="5127" max="5127" width="13.140625" style="82" customWidth="1"/>
    <col min="5128" max="5130" width="9.140625" style="82" customWidth="1"/>
    <col min="5131" max="5376" width="9.140625" style="82"/>
    <col min="5377" max="5379" width="6.7109375" style="82" customWidth="1"/>
    <col min="5380" max="5381" width="15.42578125" style="82" customWidth="1"/>
    <col min="5382" max="5382" width="9.140625" style="82" customWidth="1"/>
    <col min="5383" max="5383" width="13.140625" style="82" customWidth="1"/>
    <col min="5384" max="5386" width="9.140625" style="82" customWidth="1"/>
    <col min="5387" max="5632" width="9.140625" style="82"/>
    <col min="5633" max="5635" width="6.7109375" style="82" customWidth="1"/>
    <col min="5636" max="5637" width="15.42578125" style="82" customWidth="1"/>
    <col min="5638" max="5638" width="9.140625" style="82" customWidth="1"/>
    <col min="5639" max="5639" width="13.140625" style="82" customWidth="1"/>
    <col min="5640" max="5642" width="9.140625" style="82" customWidth="1"/>
    <col min="5643" max="5888" width="9.140625" style="82"/>
    <col min="5889" max="5891" width="6.7109375" style="82" customWidth="1"/>
    <col min="5892" max="5893" width="15.42578125" style="82" customWidth="1"/>
    <col min="5894" max="5894" width="9.140625" style="82" customWidth="1"/>
    <col min="5895" max="5895" width="13.140625" style="82" customWidth="1"/>
    <col min="5896" max="5898" width="9.140625" style="82" customWidth="1"/>
    <col min="5899" max="6144" width="9.140625" style="82"/>
    <col min="6145" max="6147" width="6.7109375" style="82" customWidth="1"/>
    <col min="6148" max="6149" width="15.42578125" style="82" customWidth="1"/>
    <col min="6150" max="6150" width="9.140625" style="82" customWidth="1"/>
    <col min="6151" max="6151" width="13.140625" style="82" customWidth="1"/>
    <col min="6152" max="6154" width="9.140625" style="82" customWidth="1"/>
    <col min="6155" max="6400" width="9.140625" style="82"/>
    <col min="6401" max="6403" width="6.7109375" style="82" customWidth="1"/>
    <col min="6404" max="6405" width="15.42578125" style="82" customWidth="1"/>
    <col min="6406" max="6406" width="9.140625" style="82" customWidth="1"/>
    <col min="6407" max="6407" width="13.140625" style="82" customWidth="1"/>
    <col min="6408" max="6410" width="9.140625" style="82" customWidth="1"/>
    <col min="6411" max="6656" width="9.140625" style="82"/>
    <col min="6657" max="6659" width="6.7109375" style="82" customWidth="1"/>
    <col min="6660" max="6661" width="15.42578125" style="82" customWidth="1"/>
    <col min="6662" max="6662" width="9.140625" style="82" customWidth="1"/>
    <col min="6663" max="6663" width="13.140625" style="82" customWidth="1"/>
    <col min="6664" max="6666" width="9.140625" style="82" customWidth="1"/>
    <col min="6667" max="6912" width="9.140625" style="82"/>
    <col min="6913" max="6915" width="6.7109375" style="82" customWidth="1"/>
    <col min="6916" max="6917" width="15.42578125" style="82" customWidth="1"/>
    <col min="6918" max="6918" width="9.140625" style="82" customWidth="1"/>
    <col min="6919" max="6919" width="13.140625" style="82" customWidth="1"/>
    <col min="6920" max="6922" width="9.140625" style="82" customWidth="1"/>
    <col min="6923" max="7168" width="9.140625" style="82"/>
    <col min="7169" max="7171" width="6.7109375" style="82" customWidth="1"/>
    <col min="7172" max="7173" width="15.42578125" style="82" customWidth="1"/>
    <col min="7174" max="7174" width="9.140625" style="82" customWidth="1"/>
    <col min="7175" max="7175" width="13.140625" style="82" customWidth="1"/>
    <col min="7176" max="7178" width="9.140625" style="82" customWidth="1"/>
    <col min="7179" max="7424" width="9.140625" style="82"/>
    <col min="7425" max="7427" width="6.7109375" style="82" customWidth="1"/>
    <col min="7428" max="7429" width="15.42578125" style="82" customWidth="1"/>
    <col min="7430" max="7430" width="9.140625" style="82" customWidth="1"/>
    <col min="7431" max="7431" width="13.140625" style="82" customWidth="1"/>
    <col min="7432" max="7434" width="9.140625" style="82" customWidth="1"/>
    <col min="7435" max="7680" width="9.140625" style="82"/>
    <col min="7681" max="7683" width="6.7109375" style="82" customWidth="1"/>
    <col min="7684" max="7685" width="15.42578125" style="82" customWidth="1"/>
    <col min="7686" max="7686" width="9.140625" style="82" customWidth="1"/>
    <col min="7687" max="7687" width="13.140625" style="82" customWidth="1"/>
    <col min="7688" max="7690" width="9.140625" style="82" customWidth="1"/>
    <col min="7691" max="7936" width="9.140625" style="82"/>
    <col min="7937" max="7939" width="6.7109375" style="82" customWidth="1"/>
    <col min="7940" max="7941" width="15.42578125" style="82" customWidth="1"/>
    <col min="7942" max="7942" width="9.140625" style="82" customWidth="1"/>
    <col min="7943" max="7943" width="13.140625" style="82" customWidth="1"/>
    <col min="7944" max="7946" width="9.140625" style="82" customWidth="1"/>
    <col min="7947" max="8192" width="9.140625" style="82"/>
    <col min="8193" max="8195" width="6.7109375" style="82" customWidth="1"/>
    <col min="8196" max="8197" width="15.42578125" style="82" customWidth="1"/>
    <col min="8198" max="8198" width="9.140625" style="82" customWidth="1"/>
    <col min="8199" max="8199" width="13.140625" style="82" customWidth="1"/>
    <col min="8200" max="8202" width="9.140625" style="82" customWidth="1"/>
    <col min="8203" max="8448" width="9.140625" style="82"/>
    <col min="8449" max="8451" width="6.7109375" style="82" customWidth="1"/>
    <col min="8452" max="8453" width="15.42578125" style="82" customWidth="1"/>
    <col min="8454" max="8454" width="9.140625" style="82" customWidth="1"/>
    <col min="8455" max="8455" width="13.140625" style="82" customWidth="1"/>
    <col min="8456" max="8458" width="9.140625" style="82" customWidth="1"/>
    <col min="8459" max="8704" width="9.140625" style="82"/>
    <col min="8705" max="8707" width="6.7109375" style="82" customWidth="1"/>
    <col min="8708" max="8709" width="15.42578125" style="82" customWidth="1"/>
    <col min="8710" max="8710" width="9.140625" style="82" customWidth="1"/>
    <col min="8711" max="8711" width="13.140625" style="82" customWidth="1"/>
    <col min="8712" max="8714" width="9.140625" style="82" customWidth="1"/>
    <col min="8715" max="8960" width="9.140625" style="82"/>
    <col min="8961" max="8963" width="6.7109375" style="82" customWidth="1"/>
    <col min="8964" max="8965" width="15.42578125" style="82" customWidth="1"/>
    <col min="8966" max="8966" width="9.140625" style="82" customWidth="1"/>
    <col min="8967" max="8967" width="13.140625" style="82" customWidth="1"/>
    <col min="8968" max="8970" width="9.140625" style="82" customWidth="1"/>
    <col min="8971" max="9216" width="9.140625" style="82"/>
    <col min="9217" max="9219" width="6.7109375" style="82" customWidth="1"/>
    <col min="9220" max="9221" width="15.42578125" style="82" customWidth="1"/>
    <col min="9222" max="9222" width="9.140625" style="82" customWidth="1"/>
    <col min="9223" max="9223" width="13.140625" style="82" customWidth="1"/>
    <col min="9224" max="9226" width="9.140625" style="82" customWidth="1"/>
    <col min="9227" max="9472" width="9.140625" style="82"/>
    <col min="9473" max="9475" width="6.7109375" style="82" customWidth="1"/>
    <col min="9476" max="9477" width="15.42578125" style="82" customWidth="1"/>
    <col min="9478" max="9478" width="9.140625" style="82" customWidth="1"/>
    <col min="9479" max="9479" width="13.140625" style="82" customWidth="1"/>
    <col min="9480" max="9482" width="9.140625" style="82" customWidth="1"/>
    <col min="9483" max="9728" width="9.140625" style="82"/>
    <col min="9729" max="9731" width="6.7109375" style="82" customWidth="1"/>
    <col min="9732" max="9733" width="15.42578125" style="82" customWidth="1"/>
    <col min="9734" max="9734" width="9.140625" style="82" customWidth="1"/>
    <col min="9735" max="9735" width="13.140625" style="82" customWidth="1"/>
    <col min="9736" max="9738" width="9.140625" style="82" customWidth="1"/>
    <col min="9739" max="9984" width="9.140625" style="82"/>
    <col min="9985" max="9987" width="6.7109375" style="82" customWidth="1"/>
    <col min="9988" max="9989" width="15.42578125" style="82" customWidth="1"/>
    <col min="9990" max="9990" width="9.140625" style="82" customWidth="1"/>
    <col min="9991" max="9991" width="13.140625" style="82" customWidth="1"/>
    <col min="9992" max="9994" width="9.140625" style="82" customWidth="1"/>
    <col min="9995" max="10240" width="9.140625" style="82"/>
    <col min="10241" max="10243" width="6.7109375" style="82" customWidth="1"/>
    <col min="10244" max="10245" width="15.42578125" style="82" customWidth="1"/>
    <col min="10246" max="10246" width="9.140625" style="82" customWidth="1"/>
    <col min="10247" max="10247" width="13.140625" style="82" customWidth="1"/>
    <col min="10248" max="10250" width="9.140625" style="82" customWidth="1"/>
    <col min="10251" max="10496" width="9.140625" style="82"/>
    <col min="10497" max="10499" width="6.7109375" style="82" customWidth="1"/>
    <col min="10500" max="10501" width="15.42578125" style="82" customWidth="1"/>
    <col min="10502" max="10502" width="9.140625" style="82" customWidth="1"/>
    <col min="10503" max="10503" width="13.140625" style="82" customWidth="1"/>
    <col min="10504" max="10506" width="9.140625" style="82" customWidth="1"/>
    <col min="10507" max="10752" width="9.140625" style="82"/>
    <col min="10753" max="10755" width="6.7109375" style="82" customWidth="1"/>
    <col min="10756" max="10757" width="15.42578125" style="82" customWidth="1"/>
    <col min="10758" max="10758" width="9.140625" style="82" customWidth="1"/>
    <col min="10759" max="10759" width="13.140625" style="82" customWidth="1"/>
    <col min="10760" max="10762" width="9.140625" style="82" customWidth="1"/>
    <col min="10763" max="11008" width="9.140625" style="82"/>
    <col min="11009" max="11011" width="6.7109375" style="82" customWidth="1"/>
    <col min="11012" max="11013" width="15.42578125" style="82" customWidth="1"/>
    <col min="11014" max="11014" width="9.140625" style="82" customWidth="1"/>
    <col min="11015" max="11015" width="13.140625" style="82" customWidth="1"/>
    <col min="11016" max="11018" width="9.140625" style="82" customWidth="1"/>
    <col min="11019" max="11264" width="9.140625" style="82"/>
    <col min="11265" max="11267" width="6.7109375" style="82" customWidth="1"/>
    <col min="11268" max="11269" width="15.42578125" style="82" customWidth="1"/>
    <col min="11270" max="11270" width="9.140625" style="82" customWidth="1"/>
    <col min="11271" max="11271" width="13.140625" style="82" customWidth="1"/>
    <col min="11272" max="11274" width="9.140625" style="82" customWidth="1"/>
    <col min="11275" max="11520" width="9.140625" style="82"/>
    <col min="11521" max="11523" width="6.7109375" style="82" customWidth="1"/>
    <col min="11524" max="11525" width="15.42578125" style="82" customWidth="1"/>
    <col min="11526" max="11526" width="9.140625" style="82" customWidth="1"/>
    <col min="11527" max="11527" width="13.140625" style="82" customWidth="1"/>
    <col min="11528" max="11530" width="9.140625" style="82" customWidth="1"/>
    <col min="11531" max="11776" width="9.140625" style="82"/>
    <col min="11777" max="11779" width="6.7109375" style="82" customWidth="1"/>
    <col min="11780" max="11781" width="15.42578125" style="82" customWidth="1"/>
    <col min="11782" max="11782" width="9.140625" style="82" customWidth="1"/>
    <col min="11783" max="11783" width="13.140625" style="82" customWidth="1"/>
    <col min="11784" max="11786" width="9.140625" style="82" customWidth="1"/>
    <col min="11787" max="12032" width="9.140625" style="82"/>
    <col min="12033" max="12035" width="6.7109375" style="82" customWidth="1"/>
    <col min="12036" max="12037" width="15.42578125" style="82" customWidth="1"/>
    <col min="12038" max="12038" width="9.140625" style="82" customWidth="1"/>
    <col min="12039" max="12039" width="13.140625" style="82" customWidth="1"/>
    <col min="12040" max="12042" width="9.140625" style="82" customWidth="1"/>
    <col min="12043" max="12288" width="9.140625" style="82"/>
    <col min="12289" max="12291" width="6.7109375" style="82" customWidth="1"/>
    <col min="12292" max="12293" width="15.42578125" style="82" customWidth="1"/>
    <col min="12294" max="12294" width="9.140625" style="82" customWidth="1"/>
    <col min="12295" max="12295" width="13.140625" style="82" customWidth="1"/>
    <col min="12296" max="12298" width="9.140625" style="82" customWidth="1"/>
    <col min="12299" max="12544" width="9.140625" style="82"/>
    <col min="12545" max="12547" width="6.7109375" style="82" customWidth="1"/>
    <col min="12548" max="12549" width="15.42578125" style="82" customWidth="1"/>
    <col min="12550" max="12550" width="9.140625" style="82" customWidth="1"/>
    <col min="12551" max="12551" width="13.140625" style="82" customWidth="1"/>
    <col min="12552" max="12554" width="9.140625" style="82" customWidth="1"/>
    <col min="12555" max="12800" width="9.140625" style="82"/>
    <col min="12801" max="12803" width="6.7109375" style="82" customWidth="1"/>
    <col min="12804" max="12805" width="15.42578125" style="82" customWidth="1"/>
    <col min="12806" max="12806" width="9.140625" style="82" customWidth="1"/>
    <col min="12807" max="12807" width="13.140625" style="82" customWidth="1"/>
    <col min="12808" max="12810" width="9.140625" style="82" customWidth="1"/>
    <col min="12811" max="13056" width="9.140625" style="82"/>
    <col min="13057" max="13059" width="6.7109375" style="82" customWidth="1"/>
    <col min="13060" max="13061" width="15.42578125" style="82" customWidth="1"/>
    <col min="13062" max="13062" width="9.140625" style="82" customWidth="1"/>
    <col min="13063" max="13063" width="13.140625" style="82" customWidth="1"/>
    <col min="13064" max="13066" width="9.140625" style="82" customWidth="1"/>
    <col min="13067" max="13312" width="9.140625" style="82"/>
    <col min="13313" max="13315" width="6.7109375" style="82" customWidth="1"/>
    <col min="13316" max="13317" width="15.42578125" style="82" customWidth="1"/>
    <col min="13318" max="13318" width="9.140625" style="82" customWidth="1"/>
    <col min="13319" max="13319" width="13.140625" style="82" customWidth="1"/>
    <col min="13320" max="13322" width="9.140625" style="82" customWidth="1"/>
    <col min="13323" max="13568" width="9.140625" style="82"/>
    <col min="13569" max="13571" width="6.7109375" style="82" customWidth="1"/>
    <col min="13572" max="13573" width="15.42578125" style="82" customWidth="1"/>
    <col min="13574" max="13574" width="9.140625" style="82" customWidth="1"/>
    <col min="13575" max="13575" width="13.140625" style="82" customWidth="1"/>
    <col min="13576" max="13578" width="9.140625" style="82" customWidth="1"/>
    <col min="13579" max="13824" width="9.140625" style="82"/>
    <col min="13825" max="13827" width="6.7109375" style="82" customWidth="1"/>
    <col min="13828" max="13829" width="15.42578125" style="82" customWidth="1"/>
    <col min="13830" max="13830" width="9.140625" style="82" customWidth="1"/>
    <col min="13831" max="13831" width="13.140625" style="82" customWidth="1"/>
    <col min="13832" max="13834" width="9.140625" style="82" customWidth="1"/>
    <col min="13835" max="14080" width="9.140625" style="82"/>
    <col min="14081" max="14083" width="6.7109375" style="82" customWidth="1"/>
    <col min="14084" max="14085" width="15.42578125" style="82" customWidth="1"/>
    <col min="14086" max="14086" width="9.140625" style="82" customWidth="1"/>
    <col min="14087" max="14087" width="13.140625" style="82" customWidth="1"/>
    <col min="14088" max="14090" width="9.140625" style="82" customWidth="1"/>
    <col min="14091" max="14336" width="9.140625" style="82"/>
    <col min="14337" max="14339" width="6.7109375" style="82" customWidth="1"/>
    <col min="14340" max="14341" width="15.42578125" style="82" customWidth="1"/>
    <col min="14342" max="14342" width="9.140625" style="82" customWidth="1"/>
    <col min="14343" max="14343" width="13.140625" style="82" customWidth="1"/>
    <col min="14344" max="14346" width="9.140625" style="82" customWidth="1"/>
    <col min="14347" max="14592" width="9.140625" style="82"/>
    <col min="14593" max="14595" width="6.7109375" style="82" customWidth="1"/>
    <col min="14596" max="14597" width="15.42578125" style="82" customWidth="1"/>
    <col min="14598" max="14598" width="9.140625" style="82" customWidth="1"/>
    <col min="14599" max="14599" width="13.140625" style="82" customWidth="1"/>
    <col min="14600" max="14602" width="9.140625" style="82" customWidth="1"/>
    <col min="14603" max="14848" width="9.140625" style="82"/>
    <col min="14849" max="14851" width="6.7109375" style="82" customWidth="1"/>
    <col min="14852" max="14853" width="15.42578125" style="82" customWidth="1"/>
    <col min="14854" max="14854" width="9.140625" style="82" customWidth="1"/>
    <col min="14855" max="14855" width="13.140625" style="82" customWidth="1"/>
    <col min="14856" max="14858" width="9.140625" style="82" customWidth="1"/>
    <col min="14859" max="15104" width="9.140625" style="82"/>
    <col min="15105" max="15107" width="6.7109375" style="82" customWidth="1"/>
    <col min="15108" max="15109" width="15.42578125" style="82" customWidth="1"/>
    <col min="15110" max="15110" width="9.140625" style="82" customWidth="1"/>
    <col min="15111" max="15111" width="13.140625" style="82" customWidth="1"/>
    <col min="15112" max="15114" width="9.140625" style="82" customWidth="1"/>
    <col min="15115" max="15360" width="9.140625" style="82"/>
    <col min="15361" max="15363" width="6.7109375" style="82" customWidth="1"/>
    <col min="15364" max="15365" width="15.42578125" style="82" customWidth="1"/>
    <col min="15366" max="15366" width="9.140625" style="82" customWidth="1"/>
    <col min="15367" max="15367" width="13.140625" style="82" customWidth="1"/>
    <col min="15368" max="15370" width="9.140625" style="82" customWidth="1"/>
    <col min="15371" max="15616" width="9.140625" style="82"/>
    <col min="15617" max="15619" width="6.7109375" style="82" customWidth="1"/>
    <col min="15620" max="15621" width="15.42578125" style="82" customWidth="1"/>
    <col min="15622" max="15622" width="9.140625" style="82" customWidth="1"/>
    <col min="15623" max="15623" width="13.140625" style="82" customWidth="1"/>
    <col min="15624" max="15626" width="9.140625" style="82" customWidth="1"/>
    <col min="15627" max="15872" width="9.140625" style="82"/>
    <col min="15873" max="15875" width="6.7109375" style="82" customWidth="1"/>
    <col min="15876" max="15877" width="15.42578125" style="82" customWidth="1"/>
    <col min="15878" max="15878" width="9.140625" style="82" customWidth="1"/>
    <col min="15879" max="15879" width="13.140625" style="82" customWidth="1"/>
    <col min="15880" max="15882" width="9.140625" style="82" customWidth="1"/>
    <col min="15883" max="16128" width="9.140625" style="82"/>
    <col min="16129" max="16131" width="6.7109375" style="82" customWidth="1"/>
    <col min="16132" max="16133" width="15.42578125" style="82" customWidth="1"/>
    <col min="16134" max="16134" width="9.140625" style="82" customWidth="1"/>
    <col min="16135" max="16135" width="13.140625" style="82" customWidth="1"/>
    <col min="16136" max="16138" width="9.140625" style="82" customWidth="1"/>
    <col min="16139" max="16384" width="9.140625" style="82"/>
  </cols>
  <sheetData>
    <row r="1" spans="1:10">
      <c r="A1" s="1222" t="s">
        <v>341</v>
      </c>
      <c r="B1" s="1222"/>
      <c r="C1" s="1222"/>
      <c r="D1" s="1222"/>
      <c r="E1" s="1222"/>
      <c r="F1" s="1222"/>
      <c r="G1" s="81"/>
      <c r="H1" s="81"/>
    </row>
    <row r="2" spans="1:10">
      <c r="A2" s="83" t="s">
        <v>342</v>
      </c>
      <c r="B2" s="81"/>
      <c r="C2" s="81"/>
      <c r="D2" s="81"/>
      <c r="E2" s="81"/>
      <c r="F2" s="81"/>
      <c r="G2" s="81"/>
      <c r="H2" s="81"/>
    </row>
    <row r="3" spans="1:10" ht="14.25">
      <c r="A3" s="84"/>
    </row>
    <row r="4" spans="1:10" ht="14.25">
      <c r="A4" s="84" t="s">
        <v>262</v>
      </c>
      <c r="E4" s="85"/>
      <c r="G4" s="85"/>
      <c r="H4" s="85"/>
    </row>
    <row r="5" spans="1:10">
      <c r="A5" s="81" t="s">
        <v>351</v>
      </c>
      <c r="B5" s="81"/>
      <c r="C5" s="81"/>
      <c r="D5" s="81"/>
      <c r="E5" s="81"/>
      <c r="F5" s="81"/>
      <c r="G5" s="81"/>
      <c r="H5" s="81"/>
    </row>
    <row r="6" spans="1:10">
      <c r="A6" s="1220"/>
      <c r="B6" s="1221"/>
      <c r="C6" s="1221"/>
      <c r="D6" s="1221"/>
      <c r="E6" s="1221"/>
      <c r="F6" s="1221"/>
      <c r="G6" s="1221"/>
      <c r="H6" s="1221"/>
      <c r="I6" s="86"/>
      <c r="J6" s="86"/>
    </row>
    <row r="7" spans="1:10">
      <c r="A7" s="1220" t="s">
        <v>264</v>
      </c>
      <c r="B7" s="1221"/>
      <c r="C7" s="1221"/>
      <c r="D7" s="1221"/>
      <c r="E7" s="1221"/>
      <c r="F7" s="1221"/>
      <c r="G7" s="1221"/>
    </row>
    <row r="8" spans="1:10" ht="65.849999999999994" customHeight="1">
      <c r="A8" s="1223" t="s">
        <v>352</v>
      </c>
      <c r="B8" s="1221"/>
      <c r="C8" s="1221"/>
      <c r="D8" s="1221"/>
      <c r="E8" s="1221"/>
      <c r="F8" s="1221"/>
      <c r="G8" s="1221"/>
    </row>
    <row r="9" spans="1:10" ht="26.25" customHeight="1">
      <c r="A9" s="1220" t="s">
        <v>353</v>
      </c>
      <c r="B9" s="1221"/>
      <c r="C9" s="1221"/>
      <c r="D9" s="1221"/>
      <c r="E9" s="1221"/>
      <c r="F9" s="1221"/>
      <c r="G9" s="1221"/>
    </row>
    <row r="10" spans="1:10">
      <c r="A10" s="1220"/>
      <c r="B10" s="1221"/>
      <c r="C10" s="1221"/>
      <c r="D10" s="1221"/>
      <c r="E10" s="1221"/>
      <c r="F10" s="1221"/>
      <c r="G10" s="1221"/>
    </row>
    <row r="11" spans="1:10">
      <c r="A11" s="87" t="s">
        <v>266</v>
      </c>
      <c r="B11" s="87"/>
      <c r="C11" s="87"/>
      <c r="D11" s="87"/>
      <c r="E11" s="87"/>
      <c r="F11" s="87"/>
      <c r="G11" s="87"/>
      <c r="H11" s="87"/>
    </row>
    <row r="12" spans="1:10" ht="21">
      <c r="A12" s="88" t="s">
        <v>123</v>
      </c>
      <c r="B12" s="88" t="s">
        <v>267</v>
      </c>
      <c r="C12" s="88" t="s">
        <v>268</v>
      </c>
      <c r="D12" s="88" t="s">
        <v>269</v>
      </c>
      <c r="E12" s="88" t="s">
        <v>270</v>
      </c>
    </row>
    <row r="13" spans="1:10" ht="22.5">
      <c r="A13" s="89" t="s">
        <v>271</v>
      </c>
      <c r="B13" s="89" t="s">
        <v>354</v>
      </c>
      <c r="C13" s="89" t="s">
        <v>355</v>
      </c>
      <c r="D13" s="90">
        <v>3872558.07</v>
      </c>
      <c r="E13" s="90">
        <v>3873000</v>
      </c>
    </row>
    <row r="14" spans="1:10" ht="22.5">
      <c r="A14" s="89" t="s">
        <v>274</v>
      </c>
      <c r="B14" s="89" t="s">
        <v>356</v>
      </c>
      <c r="C14" s="89" t="s">
        <v>357</v>
      </c>
      <c r="D14" s="90">
        <v>6940733.7599999998</v>
      </c>
      <c r="E14" s="90">
        <v>6940733.7599999998</v>
      </c>
    </row>
    <row r="15" spans="1:10" ht="22.5">
      <c r="A15" s="89" t="s">
        <v>276</v>
      </c>
      <c r="B15" s="89" t="s">
        <v>272</v>
      </c>
      <c r="C15" s="89" t="s">
        <v>273</v>
      </c>
      <c r="D15" s="90">
        <v>6369945</v>
      </c>
      <c r="E15" s="90">
        <v>7023000</v>
      </c>
    </row>
    <row r="16" spans="1:10" ht="22.5">
      <c r="A16" s="89" t="s">
        <v>278</v>
      </c>
      <c r="B16" s="89" t="s">
        <v>272</v>
      </c>
      <c r="C16" s="89" t="s">
        <v>275</v>
      </c>
      <c r="D16" s="90">
        <v>120515500</v>
      </c>
      <c r="E16" s="90">
        <v>162818000</v>
      </c>
    </row>
    <row r="17" spans="1:5" ht="22.5">
      <c r="A17" s="89" t="s">
        <v>280</v>
      </c>
      <c r="B17" s="89" t="s">
        <v>272</v>
      </c>
      <c r="C17" s="89" t="s">
        <v>277</v>
      </c>
      <c r="D17" s="90">
        <v>5045</v>
      </c>
      <c r="E17" s="90">
        <v>73000</v>
      </c>
    </row>
    <row r="18" spans="1:5" ht="22.5">
      <c r="A18" s="89" t="s">
        <v>282</v>
      </c>
      <c r="B18" s="89" t="s">
        <v>272</v>
      </c>
      <c r="C18" s="89" t="s">
        <v>279</v>
      </c>
      <c r="D18" s="90">
        <v>2892500</v>
      </c>
      <c r="E18" s="90">
        <v>3046000</v>
      </c>
    </row>
    <row r="19" spans="1:5" ht="22.5">
      <c r="A19" s="89" t="s">
        <v>284</v>
      </c>
      <c r="B19" s="89" t="s">
        <v>272</v>
      </c>
      <c r="C19" s="89" t="s">
        <v>281</v>
      </c>
      <c r="D19" s="90">
        <v>234416</v>
      </c>
      <c r="E19" s="90">
        <v>243000</v>
      </c>
    </row>
    <row r="20" spans="1:5" ht="22.5">
      <c r="A20" s="89" t="s">
        <v>286</v>
      </c>
      <c r="B20" s="89" t="s">
        <v>272</v>
      </c>
      <c r="C20" s="89" t="s">
        <v>283</v>
      </c>
      <c r="D20" s="90">
        <v>141288</v>
      </c>
      <c r="E20" s="90">
        <v>142000</v>
      </c>
    </row>
    <row r="21" spans="1:5" ht="22.5">
      <c r="A21" s="89" t="s">
        <v>288</v>
      </c>
      <c r="B21" s="89" t="s">
        <v>272</v>
      </c>
      <c r="C21" s="89" t="s">
        <v>285</v>
      </c>
      <c r="D21" s="90">
        <v>2500000</v>
      </c>
      <c r="E21" s="90">
        <v>2500000</v>
      </c>
    </row>
    <row r="22" spans="1:5" ht="22.5">
      <c r="A22" s="89" t="s">
        <v>290</v>
      </c>
      <c r="B22" s="89" t="s">
        <v>272</v>
      </c>
      <c r="C22" s="89" t="s">
        <v>287</v>
      </c>
      <c r="D22" s="90">
        <v>103066</v>
      </c>
      <c r="E22" s="90">
        <v>113000</v>
      </c>
    </row>
    <row r="23" spans="1:5" ht="22.5">
      <c r="A23" s="89" t="s">
        <v>292</v>
      </c>
      <c r="B23" s="89" t="s">
        <v>272</v>
      </c>
      <c r="C23" s="89" t="s">
        <v>289</v>
      </c>
      <c r="D23" s="90">
        <v>238981</v>
      </c>
      <c r="E23" s="90">
        <v>239000</v>
      </c>
    </row>
    <row r="24" spans="1:5" ht="22.5">
      <c r="A24" s="89" t="s">
        <v>294</v>
      </c>
      <c r="B24" s="89" t="s">
        <v>272</v>
      </c>
      <c r="C24" s="89" t="s">
        <v>291</v>
      </c>
      <c r="D24" s="90">
        <v>205289</v>
      </c>
      <c r="E24" s="90">
        <v>218000</v>
      </c>
    </row>
    <row r="25" spans="1:5" ht="22.5">
      <c r="A25" s="89" t="s">
        <v>296</v>
      </c>
      <c r="B25" s="89" t="s">
        <v>272</v>
      </c>
      <c r="C25" s="89" t="s">
        <v>293</v>
      </c>
      <c r="D25" s="90">
        <v>70644</v>
      </c>
      <c r="E25" s="90">
        <v>71000</v>
      </c>
    </row>
    <row r="26" spans="1:5" ht="22.5">
      <c r="A26" s="89" t="s">
        <v>298</v>
      </c>
      <c r="B26" s="89" t="s">
        <v>272</v>
      </c>
      <c r="C26" s="89" t="s">
        <v>295</v>
      </c>
      <c r="D26" s="90">
        <v>31301180</v>
      </c>
      <c r="E26" s="90">
        <v>31303000</v>
      </c>
    </row>
    <row r="27" spans="1:5" ht="22.5">
      <c r="A27" s="89" t="s">
        <v>300</v>
      </c>
      <c r="B27" s="89" t="s">
        <v>272</v>
      </c>
      <c r="C27" s="89" t="s">
        <v>297</v>
      </c>
      <c r="D27" s="90">
        <v>27048</v>
      </c>
      <c r="E27" s="90">
        <v>28718.32</v>
      </c>
    </row>
    <row r="28" spans="1:5" ht="22.5">
      <c r="A28" s="89" t="s">
        <v>302</v>
      </c>
      <c r="B28" s="89" t="s">
        <v>272</v>
      </c>
      <c r="C28" s="89" t="s">
        <v>299</v>
      </c>
      <c r="D28" s="90">
        <v>854293</v>
      </c>
      <c r="E28" s="90">
        <v>859000</v>
      </c>
    </row>
    <row r="29" spans="1:5" ht="22.5">
      <c r="A29" s="89" t="s">
        <v>304</v>
      </c>
      <c r="B29" s="89" t="s">
        <v>272</v>
      </c>
      <c r="C29" s="89" t="s">
        <v>301</v>
      </c>
      <c r="D29" s="90">
        <v>8017</v>
      </c>
      <c r="E29" s="90">
        <v>16000</v>
      </c>
    </row>
    <row r="30" spans="1:5" ht="22.5">
      <c r="A30" s="89" t="s">
        <v>306</v>
      </c>
      <c r="B30" s="89" t="s">
        <v>272</v>
      </c>
      <c r="C30" s="89" t="s">
        <v>303</v>
      </c>
      <c r="D30" s="90">
        <v>10272303</v>
      </c>
      <c r="E30" s="90">
        <v>10373000</v>
      </c>
    </row>
    <row r="31" spans="1:5" ht="22.5">
      <c r="A31" s="89" t="s">
        <v>308</v>
      </c>
      <c r="B31" s="89" t="s">
        <v>272</v>
      </c>
      <c r="C31" s="89" t="s">
        <v>305</v>
      </c>
      <c r="D31" s="90">
        <v>29017400</v>
      </c>
      <c r="E31" s="90">
        <v>29018000</v>
      </c>
    </row>
    <row r="32" spans="1:5" ht="22.5">
      <c r="A32" s="89" t="s">
        <v>310</v>
      </c>
      <c r="B32" s="89" t="s">
        <v>272</v>
      </c>
      <c r="C32" s="89" t="s">
        <v>307</v>
      </c>
      <c r="D32" s="90">
        <v>1992200</v>
      </c>
      <c r="E32" s="90">
        <v>2113000</v>
      </c>
    </row>
    <row r="33" spans="1:5" ht="22.5">
      <c r="A33" s="89" t="s">
        <v>312</v>
      </c>
      <c r="B33" s="89" t="s">
        <v>272</v>
      </c>
      <c r="C33" s="89" t="s">
        <v>309</v>
      </c>
      <c r="D33" s="90">
        <v>8361800</v>
      </c>
      <c r="E33" s="90">
        <v>8772000</v>
      </c>
    </row>
    <row r="34" spans="1:5" ht="22.5">
      <c r="A34" s="89" t="s">
        <v>314</v>
      </c>
      <c r="B34" s="89" t="s">
        <v>272</v>
      </c>
      <c r="C34" s="89" t="s">
        <v>311</v>
      </c>
      <c r="D34" s="90">
        <v>5475200</v>
      </c>
      <c r="E34" s="90">
        <v>5571000</v>
      </c>
    </row>
    <row r="35" spans="1:5" ht="22.5">
      <c r="A35" s="89" t="s">
        <v>316</v>
      </c>
      <c r="B35" s="89" t="s">
        <v>272</v>
      </c>
      <c r="C35" s="89" t="s">
        <v>313</v>
      </c>
      <c r="D35" s="90">
        <v>579041</v>
      </c>
      <c r="E35" s="90">
        <v>620000</v>
      </c>
    </row>
    <row r="36" spans="1:5" ht="22.5">
      <c r="A36" s="89" t="s">
        <v>318</v>
      </c>
      <c r="B36" s="89" t="s">
        <v>272</v>
      </c>
      <c r="C36" s="89" t="s">
        <v>315</v>
      </c>
      <c r="D36" s="90">
        <v>39818103</v>
      </c>
      <c r="E36" s="90">
        <v>39819000</v>
      </c>
    </row>
    <row r="37" spans="1:5" ht="22.5">
      <c r="A37" s="89" t="s">
        <v>320</v>
      </c>
      <c r="B37" s="89" t="s">
        <v>272</v>
      </c>
      <c r="C37" s="89" t="s">
        <v>317</v>
      </c>
      <c r="D37" s="90">
        <v>4239731.1399999997</v>
      </c>
      <c r="E37" s="90">
        <v>4240000</v>
      </c>
    </row>
    <row r="38" spans="1:5" ht="22.5">
      <c r="A38" s="89" t="s">
        <v>322</v>
      </c>
      <c r="B38" s="89" t="s">
        <v>272</v>
      </c>
      <c r="C38" s="89" t="s">
        <v>319</v>
      </c>
      <c r="D38" s="90">
        <v>24326000</v>
      </c>
      <c r="E38" s="90">
        <v>24326000</v>
      </c>
    </row>
    <row r="39" spans="1:5" ht="22.5">
      <c r="A39" s="89" t="s">
        <v>324</v>
      </c>
      <c r="B39" s="89" t="s">
        <v>272</v>
      </c>
      <c r="C39" s="89" t="s">
        <v>321</v>
      </c>
      <c r="D39" s="90">
        <v>98651</v>
      </c>
      <c r="E39" s="90">
        <v>265000</v>
      </c>
    </row>
    <row r="40" spans="1:5" ht="22.5">
      <c r="A40" s="89" t="s">
        <v>326</v>
      </c>
      <c r="B40" s="89" t="s">
        <v>272</v>
      </c>
      <c r="C40" s="89" t="s">
        <v>323</v>
      </c>
      <c r="D40" s="90">
        <v>30000</v>
      </c>
      <c r="E40" s="90">
        <v>30000</v>
      </c>
    </row>
    <row r="41" spans="1:5" ht="22.5">
      <c r="A41" s="89" t="s">
        <v>328</v>
      </c>
      <c r="B41" s="89" t="s">
        <v>272</v>
      </c>
      <c r="C41" s="89" t="s">
        <v>325</v>
      </c>
      <c r="D41" s="90">
        <v>62000</v>
      </c>
      <c r="E41" s="90">
        <v>62000</v>
      </c>
    </row>
    <row r="42" spans="1:5" ht="22.5">
      <c r="A42" s="89" t="s">
        <v>331</v>
      </c>
      <c r="B42" s="89" t="s">
        <v>272</v>
      </c>
      <c r="C42" s="89" t="s">
        <v>327</v>
      </c>
      <c r="D42" s="90">
        <v>126000</v>
      </c>
      <c r="E42" s="90">
        <v>200000</v>
      </c>
    </row>
    <row r="43" spans="1:5" ht="22.5">
      <c r="A43" s="89" t="s">
        <v>333</v>
      </c>
      <c r="B43" s="89" t="s">
        <v>329</v>
      </c>
      <c r="C43" s="89" t="s">
        <v>330</v>
      </c>
      <c r="D43" s="90">
        <v>9582614</v>
      </c>
      <c r="E43" s="90">
        <v>9583000</v>
      </c>
    </row>
    <row r="44" spans="1:5" ht="22.5">
      <c r="A44" s="89" t="s">
        <v>335</v>
      </c>
      <c r="B44" s="89" t="s">
        <v>329</v>
      </c>
      <c r="C44" s="89" t="s">
        <v>332</v>
      </c>
      <c r="D44" s="90">
        <v>398517.73</v>
      </c>
      <c r="E44" s="90">
        <v>637000</v>
      </c>
    </row>
    <row r="45" spans="1:5" ht="22.5">
      <c r="A45" s="89" t="s">
        <v>337</v>
      </c>
      <c r="B45" s="89" t="s">
        <v>329</v>
      </c>
      <c r="C45" s="89" t="s">
        <v>334</v>
      </c>
      <c r="D45" s="90">
        <v>10544901</v>
      </c>
      <c r="E45" s="90">
        <v>10545000</v>
      </c>
    </row>
    <row r="46" spans="1:5" ht="22.5">
      <c r="A46" s="89" t="s">
        <v>339</v>
      </c>
      <c r="B46" s="89" t="s">
        <v>329</v>
      </c>
      <c r="C46" s="89" t="s">
        <v>336</v>
      </c>
      <c r="D46" s="90">
        <v>556700</v>
      </c>
      <c r="E46" s="90">
        <v>713000</v>
      </c>
    </row>
    <row r="47" spans="1:5" ht="22.5">
      <c r="A47" s="89" t="s">
        <v>358</v>
      </c>
      <c r="B47" s="89" t="s">
        <v>329</v>
      </c>
      <c r="C47" s="89" t="s">
        <v>338</v>
      </c>
      <c r="D47" s="90">
        <v>7112000</v>
      </c>
      <c r="E47" s="90">
        <v>7501000</v>
      </c>
    </row>
    <row r="48" spans="1:5" ht="22.5">
      <c r="A48" s="89" t="s">
        <v>359</v>
      </c>
      <c r="B48" s="89" t="s">
        <v>329</v>
      </c>
      <c r="C48" s="89" t="s">
        <v>340</v>
      </c>
      <c r="D48" s="90">
        <v>20800784.32</v>
      </c>
      <c r="E48" s="90">
        <v>21621000</v>
      </c>
    </row>
    <row r="49" spans="1:5" ht="22.5">
      <c r="A49" s="89" t="s">
        <v>360</v>
      </c>
      <c r="B49" s="89" t="s">
        <v>343</v>
      </c>
      <c r="C49" s="89" t="s">
        <v>344</v>
      </c>
      <c r="D49" s="90">
        <v>30000</v>
      </c>
      <c r="E49" s="90">
        <v>30000</v>
      </c>
    </row>
    <row r="50" spans="1:5" ht="22.5">
      <c r="A50" s="89" t="s">
        <v>361</v>
      </c>
      <c r="B50" s="89" t="s">
        <v>343</v>
      </c>
      <c r="C50" s="89" t="s">
        <v>345</v>
      </c>
      <c r="D50" s="90">
        <v>1480510.5</v>
      </c>
      <c r="E50" s="90">
        <v>1480510.5</v>
      </c>
    </row>
    <row r="51" spans="1:5" ht="22.5">
      <c r="A51" s="89" t="s">
        <v>362</v>
      </c>
      <c r="B51" s="89" t="s">
        <v>343</v>
      </c>
      <c r="C51" s="89" t="s">
        <v>346</v>
      </c>
      <c r="D51" s="90">
        <v>7337000</v>
      </c>
      <c r="E51" s="90">
        <v>7337000</v>
      </c>
    </row>
    <row r="52" spans="1:5" ht="22.5">
      <c r="A52" s="89" t="s">
        <v>363</v>
      </c>
      <c r="B52" s="89" t="s">
        <v>343</v>
      </c>
      <c r="C52" s="89" t="s">
        <v>347</v>
      </c>
      <c r="D52" s="90">
        <v>329000</v>
      </c>
      <c r="E52" s="90">
        <v>329000</v>
      </c>
    </row>
    <row r="53" spans="1:5" ht="22.5">
      <c r="A53" s="89" t="s">
        <v>364</v>
      </c>
      <c r="B53" s="89" t="s">
        <v>343</v>
      </c>
      <c r="C53" s="89" t="s">
        <v>348</v>
      </c>
      <c r="D53" s="90">
        <v>751996</v>
      </c>
      <c r="E53" s="90">
        <v>752000</v>
      </c>
    </row>
    <row r="54" spans="1:5" ht="22.5">
      <c r="A54" s="89" t="s">
        <v>365</v>
      </c>
      <c r="B54" s="89" t="s">
        <v>343</v>
      </c>
      <c r="C54" s="89" t="s">
        <v>349</v>
      </c>
      <c r="D54" s="90">
        <v>2570000</v>
      </c>
      <c r="E54" s="90">
        <v>2570000</v>
      </c>
    </row>
    <row r="55" spans="1:5" ht="22.5">
      <c r="A55" s="89" t="s">
        <v>366</v>
      </c>
      <c r="B55" s="89" t="s">
        <v>343</v>
      </c>
      <c r="C55" s="89" t="s">
        <v>350</v>
      </c>
      <c r="D55" s="90">
        <v>9300</v>
      </c>
      <c r="E55" s="90">
        <v>9300</v>
      </c>
    </row>
    <row r="56" spans="1:5">
      <c r="A56" s="91" t="s">
        <v>121</v>
      </c>
      <c r="B56" s="92"/>
      <c r="C56" s="92"/>
      <c r="D56" s="93">
        <v>362182256.51999998</v>
      </c>
      <c r="E56" s="93">
        <v>408023262.57999998</v>
      </c>
    </row>
    <row r="57" spans="1:5" ht="35.65" customHeight="1"/>
    <row r="58" spans="1:5" ht="35.65" customHeight="1"/>
  </sheetData>
  <mergeCells count="6">
    <mergeCell ref="A10:G10"/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J45"/>
  <sheetViews>
    <sheetView showGridLines="0" workbookViewId="0">
      <selection activeCell="M23" sqref="M23"/>
    </sheetView>
  </sheetViews>
  <sheetFormatPr defaultRowHeight="12.75" customHeight="1"/>
  <cols>
    <col min="1" max="3" width="6.7109375" style="70" customWidth="1"/>
    <col min="4" max="5" width="15.42578125" style="70" customWidth="1"/>
    <col min="6" max="6" width="9.140625" style="70" customWidth="1"/>
    <col min="7" max="7" width="13.140625" style="70" customWidth="1"/>
    <col min="8" max="10" width="9.140625" style="70" customWidth="1"/>
    <col min="11" max="256" width="9.140625" style="70"/>
    <col min="257" max="259" width="6.7109375" style="70" customWidth="1"/>
    <col min="260" max="261" width="15.42578125" style="70" customWidth="1"/>
    <col min="262" max="262" width="9.140625" style="70" customWidth="1"/>
    <col min="263" max="263" width="13.140625" style="70" customWidth="1"/>
    <col min="264" max="266" width="9.140625" style="70" customWidth="1"/>
    <col min="267" max="512" width="9.140625" style="70"/>
    <col min="513" max="515" width="6.7109375" style="70" customWidth="1"/>
    <col min="516" max="517" width="15.42578125" style="70" customWidth="1"/>
    <col min="518" max="518" width="9.140625" style="70" customWidth="1"/>
    <col min="519" max="519" width="13.140625" style="70" customWidth="1"/>
    <col min="520" max="522" width="9.140625" style="70" customWidth="1"/>
    <col min="523" max="768" width="9.140625" style="70"/>
    <col min="769" max="771" width="6.7109375" style="70" customWidth="1"/>
    <col min="772" max="773" width="15.42578125" style="70" customWidth="1"/>
    <col min="774" max="774" width="9.140625" style="70" customWidth="1"/>
    <col min="775" max="775" width="13.140625" style="70" customWidth="1"/>
    <col min="776" max="778" width="9.140625" style="70" customWidth="1"/>
    <col min="779" max="1024" width="9.140625" style="70"/>
    <col min="1025" max="1027" width="6.7109375" style="70" customWidth="1"/>
    <col min="1028" max="1029" width="15.42578125" style="70" customWidth="1"/>
    <col min="1030" max="1030" width="9.140625" style="70" customWidth="1"/>
    <col min="1031" max="1031" width="13.140625" style="70" customWidth="1"/>
    <col min="1032" max="1034" width="9.140625" style="70" customWidth="1"/>
    <col min="1035" max="1280" width="9.140625" style="70"/>
    <col min="1281" max="1283" width="6.7109375" style="70" customWidth="1"/>
    <col min="1284" max="1285" width="15.42578125" style="70" customWidth="1"/>
    <col min="1286" max="1286" width="9.140625" style="70" customWidth="1"/>
    <col min="1287" max="1287" width="13.140625" style="70" customWidth="1"/>
    <col min="1288" max="1290" width="9.140625" style="70" customWidth="1"/>
    <col min="1291" max="1536" width="9.140625" style="70"/>
    <col min="1537" max="1539" width="6.7109375" style="70" customWidth="1"/>
    <col min="1540" max="1541" width="15.42578125" style="70" customWidth="1"/>
    <col min="1542" max="1542" width="9.140625" style="70" customWidth="1"/>
    <col min="1543" max="1543" width="13.140625" style="70" customWidth="1"/>
    <col min="1544" max="1546" width="9.140625" style="70" customWidth="1"/>
    <col min="1547" max="1792" width="9.140625" style="70"/>
    <col min="1793" max="1795" width="6.7109375" style="70" customWidth="1"/>
    <col min="1796" max="1797" width="15.42578125" style="70" customWidth="1"/>
    <col min="1798" max="1798" width="9.140625" style="70" customWidth="1"/>
    <col min="1799" max="1799" width="13.140625" style="70" customWidth="1"/>
    <col min="1800" max="1802" width="9.140625" style="70" customWidth="1"/>
    <col min="1803" max="2048" width="9.140625" style="70"/>
    <col min="2049" max="2051" width="6.7109375" style="70" customWidth="1"/>
    <col min="2052" max="2053" width="15.42578125" style="70" customWidth="1"/>
    <col min="2054" max="2054" width="9.140625" style="70" customWidth="1"/>
    <col min="2055" max="2055" width="13.140625" style="70" customWidth="1"/>
    <col min="2056" max="2058" width="9.140625" style="70" customWidth="1"/>
    <col min="2059" max="2304" width="9.140625" style="70"/>
    <col min="2305" max="2307" width="6.7109375" style="70" customWidth="1"/>
    <col min="2308" max="2309" width="15.42578125" style="70" customWidth="1"/>
    <col min="2310" max="2310" width="9.140625" style="70" customWidth="1"/>
    <col min="2311" max="2311" width="13.140625" style="70" customWidth="1"/>
    <col min="2312" max="2314" width="9.140625" style="70" customWidth="1"/>
    <col min="2315" max="2560" width="9.140625" style="70"/>
    <col min="2561" max="2563" width="6.7109375" style="70" customWidth="1"/>
    <col min="2564" max="2565" width="15.42578125" style="70" customWidth="1"/>
    <col min="2566" max="2566" width="9.140625" style="70" customWidth="1"/>
    <col min="2567" max="2567" width="13.140625" style="70" customWidth="1"/>
    <col min="2568" max="2570" width="9.140625" style="70" customWidth="1"/>
    <col min="2571" max="2816" width="9.140625" style="70"/>
    <col min="2817" max="2819" width="6.7109375" style="70" customWidth="1"/>
    <col min="2820" max="2821" width="15.42578125" style="70" customWidth="1"/>
    <col min="2822" max="2822" width="9.140625" style="70" customWidth="1"/>
    <col min="2823" max="2823" width="13.140625" style="70" customWidth="1"/>
    <col min="2824" max="2826" width="9.140625" style="70" customWidth="1"/>
    <col min="2827" max="3072" width="9.140625" style="70"/>
    <col min="3073" max="3075" width="6.7109375" style="70" customWidth="1"/>
    <col min="3076" max="3077" width="15.42578125" style="70" customWidth="1"/>
    <col min="3078" max="3078" width="9.140625" style="70" customWidth="1"/>
    <col min="3079" max="3079" width="13.140625" style="70" customWidth="1"/>
    <col min="3080" max="3082" width="9.140625" style="70" customWidth="1"/>
    <col min="3083" max="3328" width="9.140625" style="70"/>
    <col min="3329" max="3331" width="6.7109375" style="70" customWidth="1"/>
    <col min="3332" max="3333" width="15.42578125" style="70" customWidth="1"/>
    <col min="3334" max="3334" width="9.140625" style="70" customWidth="1"/>
    <col min="3335" max="3335" width="13.140625" style="70" customWidth="1"/>
    <col min="3336" max="3338" width="9.140625" style="70" customWidth="1"/>
    <col min="3339" max="3584" width="9.140625" style="70"/>
    <col min="3585" max="3587" width="6.7109375" style="70" customWidth="1"/>
    <col min="3588" max="3589" width="15.42578125" style="70" customWidth="1"/>
    <col min="3590" max="3590" width="9.140625" style="70" customWidth="1"/>
    <col min="3591" max="3591" width="13.140625" style="70" customWidth="1"/>
    <col min="3592" max="3594" width="9.140625" style="70" customWidth="1"/>
    <col min="3595" max="3840" width="9.140625" style="70"/>
    <col min="3841" max="3843" width="6.7109375" style="70" customWidth="1"/>
    <col min="3844" max="3845" width="15.42578125" style="70" customWidth="1"/>
    <col min="3846" max="3846" width="9.140625" style="70" customWidth="1"/>
    <col min="3847" max="3847" width="13.140625" style="70" customWidth="1"/>
    <col min="3848" max="3850" width="9.140625" style="70" customWidth="1"/>
    <col min="3851" max="4096" width="9.140625" style="70"/>
    <col min="4097" max="4099" width="6.7109375" style="70" customWidth="1"/>
    <col min="4100" max="4101" width="15.42578125" style="70" customWidth="1"/>
    <col min="4102" max="4102" width="9.140625" style="70" customWidth="1"/>
    <col min="4103" max="4103" width="13.140625" style="70" customWidth="1"/>
    <col min="4104" max="4106" width="9.140625" style="70" customWidth="1"/>
    <col min="4107" max="4352" width="9.140625" style="70"/>
    <col min="4353" max="4355" width="6.7109375" style="70" customWidth="1"/>
    <col min="4356" max="4357" width="15.42578125" style="70" customWidth="1"/>
    <col min="4358" max="4358" width="9.140625" style="70" customWidth="1"/>
    <col min="4359" max="4359" width="13.140625" style="70" customWidth="1"/>
    <col min="4360" max="4362" width="9.140625" style="70" customWidth="1"/>
    <col min="4363" max="4608" width="9.140625" style="70"/>
    <col min="4609" max="4611" width="6.7109375" style="70" customWidth="1"/>
    <col min="4612" max="4613" width="15.42578125" style="70" customWidth="1"/>
    <col min="4614" max="4614" width="9.140625" style="70" customWidth="1"/>
    <col min="4615" max="4615" width="13.140625" style="70" customWidth="1"/>
    <col min="4616" max="4618" width="9.140625" style="70" customWidth="1"/>
    <col min="4619" max="4864" width="9.140625" style="70"/>
    <col min="4865" max="4867" width="6.7109375" style="70" customWidth="1"/>
    <col min="4868" max="4869" width="15.42578125" style="70" customWidth="1"/>
    <col min="4870" max="4870" width="9.140625" style="70" customWidth="1"/>
    <col min="4871" max="4871" width="13.140625" style="70" customWidth="1"/>
    <col min="4872" max="4874" width="9.140625" style="70" customWidth="1"/>
    <col min="4875" max="5120" width="9.140625" style="70"/>
    <col min="5121" max="5123" width="6.7109375" style="70" customWidth="1"/>
    <col min="5124" max="5125" width="15.42578125" style="70" customWidth="1"/>
    <col min="5126" max="5126" width="9.140625" style="70" customWidth="1"/>
    <col min="5127" max="5127" width="13.140625" style="70" customWidth="1"/>
    <col min="5128" max="5130" width="9.140625" style="70" customWidth="1"/>
    <col min="5131" max="5376" width="9.140625" style="70"/>
    <col min="5377" max="5379" width="6.7109375" style="70" customWidth="1"/>
    <col min="5380" max="5381" width="15.42578125" style="70" customWidth="1"/>
    <col min="5382" max="5382" width="9.140625" style="70" customWidth="1"/>
    <col min="5383" max="5383" width="13.140625" style="70" customWidth="1"/>
    <col min="5384" max="5386" width="9.140625" style="70" customWidth="1"/>
    <col min="5387" max="5632" width="9.140625" style="70"/>
    <col min="5633" max="5635" width="6.7109375" style="70" customWidth="1"/>
    <col min="5636" max="5637" width="15.42578125" style="70" customWidth="1"/>
    <col min="5638" max="5638" width="9.140625" style="70" customWidth="1"/>
    <col min="5639" max="5639" width="13.140625" style="70" customWidth="1"/>
    <col min="5640" max="5642" width="9.140625" style="70" customWidth="1"/>
    <col min="5643" max="5888" width="9.140625" style="70"/>
    <col min="5889" max="5891" width="6.7109375" style="70" customWidth="1"/>
    <col min="5892" max="5893" width="15.42578125" style="70" customWidth="1"/>
    <col min="5894" max="5894" width="9.140625" style="70" customWidth="1"/>
    <col min="5895" max="5895" width="13.140625" style="70" customWidth="1"/>
    <col min="5896" max="5898" width="9.140625" style="70" customWidth="1"/>
    <col min="5899" max="6144" width="9.140625" style="70"/>
    <col min="6145" max="6147" width="6.7109375" style="70" customWidth="1"/>
    <col min="6148" max="6149" width="15.42578125" style="70" customWidth="1"/>
    <col min="6150" max="6150" width="9.140625" style="70" customWidth="1"/>
    <col min="6151" max="6151" width="13.140625" style="70" customWidth="1"/>
    <col min="6152" max="6154" width="9.140625" style="70" customWidth="1"/>
    <col min="6155" max="6400" width="9.140625" style="70"/>
    <col min="6401" max="6403" width="6.7109375" style="70" customWidth="1"/>
    <col min="6404" max="6405" width="15.42578125" style="70" customWidth="1"/>
    <col min="6406" max="6406" width="9.140625" style="70" customWidth="1"/>
    <col min="6407" max="6407" width="13.140625" style="70" customWidth="1"/>
    <col min="6408" max="6410" width="9.140625" style="70" customWidth="1"/>
    <col min="6411" max="6656" width="9.140625" style="70"/>
    <col min="6657" max="6659" width="6.7109375" style="70" customWidth="1"/>
    <col min="6660" max="6661" width="15.42578125" style="70" customWidth="1"/>
    <col min="6662" max="6662" width="9.140625" style="70" customWidth="1"/>
    <col min="6663" max="6663" width="13.140625" style="70" customWidth="1"/>
    <col min="6664" max="6666" width="9.140625" style="70" customWidth="1"/>
    <col min="6667" max="6912" width="9.140625" style="70"/>
    <col min="6913" max="6915" width="6.7109375" style="70" customWidth="1"/>
    <col min="6916" max="6917" width="15.42578125" style="70" customWidth="1"/>
    <col min="6918" max="6918" width="9.140625" style="70" customWidth="1"/>
    <col min="6919" max="6919" width="13.140625" style="70" customWidth="1"/>
    <col min="6920" max="6922" width="9.140625" style="70" customWidth="1"/>
    <col min="6923" max="7168" width="9.140625" style="70"/>
    <col min="7169" max="7171" width="6.7109375" style="70" customWidth="1"/>
    <col min="7172" max="7173" width="15.42578125" style="70" customWidth="1"/>
    <col min="7174" max="7174" width="9.140625" style="70" customWidth="1"/>
    <col min="7175" max="7175" width="13.140625" style="70" customWidth="1"/>
    <col min="7176" max="7178" width="9.140625" style="70" customWidth="1"/>
    <col min="7179" max="7424" width="9.140625" style="70"/>
    <col min="7425" max="7427" width="6.7109375" style="70" customWidth="1"/>
    <col min="7428" max="7429" width="15.42578125" style="70" customWidth="1"/>
    <col min="7430" max="7430" width="9.140625" style="70" customWidth="1"/>
    <col min="7431" max="7431" width="13.140625" style="70" customWidth="1"/>
    <col min="7432" max="7434" width="9.140625" style="70" customWidth="1"/>
    <col min="7435" max="7680" width="9.140625" style="70"/>
    <col min="7681" max="7683" width="6.7109375" style="70" customWidth="1"/>
    <col min="7684" max="7685" width="15.42578125" style="70" customWidth="1"/>
    <col min="7686" max="7686" width="9.140625" style="70" customWidth="1"/>
    <col min="7687" max="7687" width="13.140625" style="70" customWidth="1"/>
    <col min="7688" max="7690" width="9.140625" style="70" customWidth="1"/>
    <col min="7691" max="7936" width="9.140625" style="70"/>
    <col min="7937" max="7939" width="6.7109375" style="70" customWidth="1"/>
    <col min="7940" max="7941" width="15.42578125" style="70" customWidth="1"/>
    <col min="7942" max="7942" width="9.140625" style="70" customWidth="1"/>
    <col min="7943" max="7943" width="13.140625" style="70" customWidth="1"/>
    <col min="7944" max="7946" width="9.140625" style="70" customWidth="1"/>
    <col min="7947" max="8192" width="9.140625" style="70"/>
    <col min="8193" max="8195" width="6.7109375" style="70" customWidth="1"/>
    <col min="8196" max="8197" width="15.42578125" style="70" customWidth="1"/>
    <col min="8198" max="8198" width="9.140625" style="70" customWidth="1"/>
    <col min="8199" max="8199" width="13.140625" style="70" customWidth="1"/>
    <col min="8200" max="8202" width="9.140625" style="70" customWidth="1"/>
    <col min="8203" max="8448" width="9.140625" style="70"/>
    <col min="8449" max="8451" width="6.7109375" style="70" customWidth="1"/>
    <col min="8452" max="8453" width="15.42578125" style="70" customWidth="1"/>
    <col min="8454" max="8454" width="9.140625" style="70" customWidth="1"/>
    <col min="8455" max="8455" width="13.140625" style="70" customWidth="1"/>
    <col min="8456" max="8458" width="9.140625" style="70" customWidth="1"/>
    <col min="8459" max="8704" width="9.140625" style="70"/>
    <col min="8705" max="8707" width="6.7109375" style="70" customWidth="1"/>
    <col min="8708" max="8709" width="15.42578125" style="70" customWidth="1"/>
    <col min="8710" max="8710" width="9.140625" style="70" customWidth="1"/>
    <col min="8711" max="8711" width="13.140625" style="70" customWidth="1"/>
    <col min="8712" max="8714" width="9.140625" style="70" customWidth="1"/>
    <col min="8715" max="8960" width="9.140625" style="70"/>
    <col min="8961" max="8963" width="6.7109375" style="70" customWidth="1"/>
    <col min="8964" max="8965" width="15.42578125" style="70" customWidth="1"/>
    <col min="8966" max="8966" width="9.140625" style="70" customWidth="1"/>
    <col min="8967" max="8967" width="13.140625" style="70" customWidth="1"/>
    <col min="8968" max="8970" width="9.140625" style="70" customWidth="1"/>
    <col min="8971" max="9216" width="9.140625" style="70"/>
    <col min="9217" max="9219" width="6.7109375" style="70" customWidth="1"/>
    <col min="9220" max="9221" width="15.42578125" style="70" customWidth="1"/>
    <col min="9222" max="9222" width="9.140625" style="70" customWidth="1"/>
    <col min="9223" max="9223" width="13.140625" style="70" customWidth="1"/>
    <col min="9224" max="9226" width="9.140625" style="70" customWidth="1"/>
    <col min="9227" max="9472" width="9.140625" style="70"/>
    <col min="9473" max="9475" width="6.7109375" style="70" customWidth="1"/>
    <col min="9476" max="9477" width="15.42578125" style="70" customWidth="1"/>
    <col min="9478" max="9478" width="9.140625" style="70" customWidth="1"/>
    <col min="9479" max="9479" width="13.140625" style="70" customWidth="1"/>
    <col min="9480" max="9482" width="9.140625" style="70" customWidth="1"/>
    <col min="9483" max="9728" width="9.140625" style="70"/>
    <col min="9729" max="9731" width="6.7109375" style="70" customWidth="1"/>
    <col min="9732" max="9733" width="15.42578125" style="70" customWidth="1"/>
    <col min="9734" max="9734" width="9.140625" style="70" customWidth="1"/>
    <col min="9735" max="9735" width="13.140625" style="70" customWidth="1"/>
    <col min="9736" max="9738" width="9.140625" style="70" customWidth="1"/>
    <col min="9739" max="9984" width="9.140625" style="70"/>
    <col min="9985" max="9987" width="6.7109375" style="70" customWidth="1"/>
    <col min="9988" max="9989" width="15.42578125" style="70" customWidth="1"/>
    <col min="9990" max="9990" width="9.140625" style="70" customWidth="1"/>
    <col min="9991" max="9991" width="13.140625" style="70" customWidth="1"/>
    <col min="9992" max="9994" width="9.140625" style="70" customWidth="1"/>
    <col min="9995" max="10240" width="9.140625" style="70"/>
    <col min="10241" max="10243" width="6.7109375" style="70" customWidth="1"/>
    <col min="10244" max="10245" width="15.42578125" style="70" customWidth="1"/>
    <col min="10246" max="10246" width="9.140625" style="70" customWidth="1"/>
    <col min="10247" max="10247" width="13.140625" style="70" customWidth="1"/>
    <col min="10248" max="10250" width="9.140625" style="70" customWidth="1"/>
    <col min="10251" max="10496" width="9.140625" style="70"/>
    <col min="10497" max="10499" width="6.7109375" style="70" customWidth="1"/>
    <col min="10500" max="10501" width="15.42578125" style="70" customWidth="1"/>
    <col min="10502" max="10502" width="9.140625" style="70" customWidth="1"/>
    <col min="10503" max="10503" width="13.140625" style="70" customWidth="1"/>
    <col min="10504" max="10506" width="9.140625" style="70" customWidth="1"/>
    <col min="10507" max="10752" width="9.140625" style="70"/>
    <col min="10753" max="10755" width="6.7109375" style="70" customWidth="1"/>
    <col min="10756" max="10757" width="15.42578125" style="70" customWidth="1"/>
    <col min="10758" max="10758" width="9.140625" style="70" customWidth="1"/>
    <col min="10759" max="10759" width="13.140625" style="70" customWidth="1"/>
    <col min="10760" max="10762" width="9.140625" style="70" customWidth="1"/>
    <col min="10763" max="11008" width="9.140625" style="70"/>
    <col min="11009" max="11011" width="6.7109375" style="70" customWidth="1"/>
    <col min="11012" max="11013" width="15.42578125" style="70" customWidth="1"/>
    <col min="11014" max="11014" width="9.140625" style="70" customWidth="1"/>
    <col min="11015" max="11015" width="13.140625" style="70" customWidth="1"/>
    <col min="11016" max="11018" width="9.140625" style="70" customWidth="1"/>
    <col min="11019" max="11264" width="9.140625" style="70"/>
    <col min="11265" max="11267" width="6.7109375" style="70" customWidth="1"/>
    <col min="11268" max="11269" width="15.42578125" style="70" customWidth="1"/>
    <col min="11270" max="11270" width="9.140625" style="70" customWidth="1"/>
    <col min="11271" max="11271" width="13.140625" style="70" customWidth="1"/>
    <col min="11272" max="11274" width="9.140625" style="70" customWidth="1"/>
    <col min="11275" max="11520" width="9.140625" style="70"/>
    <col min="11521" max="11523" width="6.7109375" style="70" customWidth="1"/>
    <col min="11524" max="11525" width="15.42578125" style="70" customWidth="1"/>
    <col min="11526" max="11526" width="9.140625" style="70" customWidth="1"/>
    <col min="11527" max="11527" width="13.140625" style="70" customWidth="1"/>
    <col min="11528" max="11530" width="9.140625" style="70" customWidth="1"/>
    <col min="11531" max="11776" width="9.140625" style="70"/>
    <col min="11777" max="11779" width="6.7109375" style="70" customWidth="1"/>
    <col min="11780" max="11781" width="15.42578125" style="70" customWidth="1"/>
    <col min="11782" max="11782" width="9.140625" style="70" customWidth="1"/>
    <col min="11783" max="11783" width="13.140625" style="70" customWidth="1"/>
    <col min="11784" max="11786" width="9.140625" style="70" customWidth="1"/>
    <col min="11787" max="12032" width="9.140625" style="70"/>
    <col min="12033" max="12035" width="6.7109375" style="70" customWidth="1"/>
    <col min="12036" max="12037" width="15.42578125" style="70" customWidth="1"/>
    <col min="12038" max="12038" width="9.140625" style="70" customWidth="1"/>
    <col min="12039" max="12039" width="13.140625" style="70" customWidth="1"/>
    <col min="12040" max="12042" width="9.140625" style="70" customWidth="1"/>
    <col min="12043" max="12288" width="9.140625" style="70"/>
    <col min="12289" max="12291" width="6.7109375" style="70" customWidth="1"/>
    <col min="12292" max="12293" width="15.42578125" style="70" customWidth="1"/>
    <col min="12294" max="12294" width="9.140625" style="70" customWidth="1"/>
    <col min="12295" max="12295" width="13.140625" style="70" customWidth="1"/>
    <col min="12296" max="12298" width="9.140625" style="70" customWidth="1"/>
    <col min="12299" max="12544" width="9.140625" style="70"/>
    <col min="12545" max="12547" width="6.7109375" style="70" customWidth="1"/>
    <col min="12548" max="12549" width="15.42578125" style="70" customWidth="1"/>
    <col min="12550" max="12550" width="9.140625" style="70" customWidth="1"/>
    <col min="12551" max="12551" width="13.140625" style="70" customWidth="1"/>
    <col min="12552" max="12554" width="9.140625" style="70" customWidth="1"/>
    <col min="12555" max="12800" width="9.140625" style="70"/>
    <col min="12801" max="12803" width="6.7109375" style="70" customWidth="1"/>
    <col min="12804" max="12805" width="15.42578125" style="70" customWidth="1"/>
    <col min="12806" max="12806" width="9.140625" style="70" customWidth="1"/>
    <col min="12807" max="12807" width="13.140625" style="70" customWidth="1"/>
    <col min="12808" max="12810" width="9.140625" style="70" customWidth="1"/>
    <col min="12811" max="13056" width="9.140625" style="70"/>
    <col min="13057" max="13059" width="6.7109375" style="70" customWidth="1"/>
    <col min="13060" max="13061" width="15.42578125" style="70" customWidth="1"/>
    <col min="13062" max="13062" width="9.140625" style="70" customWidth="1"/>
    <col min="13063" max="13063" width="13.140625" style="70" customWidth="1"/>
    <col min="13064" max="13066" width="9.140625" style="70" customWidth="1"/>
    <col min="13067" max="13312" width="9.140625" style="70"/>
    <col min="13313" max="13315" width="6.7109375" style="70" customWidth="1"/>
    <col min="13316" max="13317" width="15.42578125" style="70" customWidth="1"/>
    <col min="13318" max="13318" width="9.140625" style="70" customWidth="1"/>
    <col min="13319" max="13319" width="13.140625" style="70" customWidth="1"/>
    <col min="13320" max="13322" width="9.140625" style="70" customWidth="1"/>
    <col min="13323" max="13568" width="9.140625" style="70"/>
    <col min="13569" max="13571" width="6.7109375" style="70" customWidth="1"/>
    <col min="13572" max="13573" width="15.42578125" style="70" customWidth="1"/>
    <col min="13574" max="13574" width="9.140625" style="70" customWidth="1"/>
    <col min="13575" max="13575" width="13.140625" style="70" customWidth="1"/>
    <col min="13576" max="13578" width="9.140625" style="70" customWidth="1"/>
    <col min="13579" max="13824" width="9.140625" style="70"/>
    <col min="13825" max="13827" width="6.7109375" style="70" customWidth="1"/>
    <col min="13828" max="13829" width="15.42578125" style="70" customWidth="1"/>
    <col min="13830" max="13830" width="9.140625" style="70" customWidth="1"/>
    <col min="13831" max="13831" width="13.140625" style="70" customWidth="1"/>
    <col min="13832" max="13834" width="9.140625" style="70" customWidth="1"/>
    <col min="13835" max="14080" width="9.140625" style="70"/>
    <col min="14081" max="14083" width="6.7109375" style="70" customWidth="1"/>
    <col min="14084" max="14085" width="15.42578125" style="70" customWidth="1"/>
    <col min="14086" max="14086" width="9.140625" style="70" customWidth="1"/>
    <col min="14087" max="14087" width="13.140625" style="70" customWidth="1"/>
    <col min="14088" max="14090" width="9.140625" style="70" customWidth="1"/>
    <col min="14091" max="14336" width="9.140625" style="70"/>
    <col min="14337" max="14339" width="6.7109375" style="70" customWidth="1"/>
    <col min="14340" max="14341" width="15.42578125" style="70" customWidth="1"/>
    <col min="14342" max="14342" width="9.140625" style="70" customWidth="1"/>
    <col min="14343" max="14343" width="13.140625" style="70" customWidth="1"/>
    <col min="14344" max="14346" width="9.140625" style="70" customWidth="1"/>
    <col min="14347" max="14592" width="9.140625" style="70"/>
    <col min="14593" max="14595" width="6.7109375" style="70" customWidth="1"/>
    <col min="14596" max="14597" width="15.42578125" style="70" customWidth="1"/>
    <col min="14598" max="14598" width="9.140625" style="70" customWidth="1"/>
    <col min="14599" max="14599" width="13.140625" style="70" customWidth="1"/>
    <col min="14600" max="14602" width="9.140625" style="70" customWidth="1"/>
    <col min="14603" max="14848" width="9.140625" style="70"/>
    <col min="14849" max="14851" width="6.7109375" style="70" customWidth="1"/>
    <col min="14852" max="14853" width="15.42578125" style="70" customWidth="1"/>
    <col min="14854" max="14854" width="9.140625" style="70" customWidth="1"/>
    <col min="14855" max="14855" width="13.140625" style="70" customWidth="1"/>
    <col min="14856" max="14858" width="9.140625" style="70" customWidth="1"/>
    <col min="14859" max="15104" width="9.140625" style="70"/>
    <col min="15105" max="15107" width="6.7109375" style="70" customWidth="1"/>
    <col min="15108" max="15109" width="15.42578125" style="70" customWidth="1"/>
    <col min="15110" max="15110" width="9.140625" style="70" customWidth="1"/>
    <col min="15111" max="15111" width="13.140625" style="70" customWidth="1"/>
    <col min="15112" max="15114" width="9.140625" style="70" customWidth="1"/>
    <col min="15115" max="15360" width="9.140625" style="70"/>
    <col min="15361" max="15363" width="6.7109375" style="70" customWidth="1"/>
    <col min="15364" max="15365" width="15.42578125" style="70" customWidth="1"/>
    <col min="15366" max="15366" width="9.140625" style="70" customWidth="1"/>
    <col min="15367" max="15367" width="13.140625" style="70" customWidth="1"/>
    <col min="15368" max="15370" width="9.140625" style="70" customWidth="1"/>
    <col min="15371" max="15616" width="9.140625" style="70"/>
    <col min="15617" max="15619" width="6.7109375" style="70" customWidth="1"/>
    <col min="15620" max="15621" width="15.42578125" style="70" customWidth="1"/>
    <col min="15622" max="15622" width="9.140625" style="70" customWidth="1"/>
    <col min="15623" max="15623" width="13.140625" style="70" customWidth="1"/>
    <col min="15624" max="15626" width="9.140625" style="70" customWidth="1"/>
    <col min="15627" max="15872" width="9.140625" style="70"/>
    <col min="15873" max="15875" width="6.7109375" style="70" customWidth="1"/>
    <col min="15876" max="15877" width="15.42578125" style="70" customWidth="1"/>
    <col min="15878" max="15878" width="9.140625" style="70" customWidth="1"/>
    <col min="15879" max="15879" width="13.140625" style="70" customWidth="1"/>
    <col min="15880" max="15882" width="9.140625" style="70" customWidth="1"/>
    <col min="15883" max="16128" width="9.140625" style="70"/>
    <col min="16129" max="16131" width="6.7109375" style="70" customWidth="1"/>
    <col min="16132" max="16133" width="15.42578125" style="70" customWidth="1"/>
    <col min="16134" max="16134" width="9.140625" style="70" customWidth="1"/>
    <col min="16135" max="16135" width="13.140625" style="70" customWidth="1"/>
    <col min="16136" max="16138" width="9.140625" style="70" customWidth="1"/>
    <col min="16139" max="16384" width="9.140625" style="70"/>
  </cols>
  <sheetData>
    <row r="1" spans="1:10" ht="14.25">
      <c r="A1" s="69" t="s">
        <v>262</v>
      </c>
      <c r="E1" s="71"/>
      <c r="G1" s="71"/>
      <c r="H1" s="71"/>
    </row>
    <row r="2" spans="1:10">
      <c r="A2" s="72" t="s">
        <v>263</v>
      </c>
      <c r="B2" s="72"/>
      <c r="C2" s="72"/>
      <c r="D2" s="72"/>
      <c r="E2" s="72"/>
      <c r="F2" s="72"/>
      <c r="G2" s="72"/>
      <c r="H2" s="72"/>
    </row>
    <row r="3" spans="1:10">
      <c r="A3" s="1207"/>
      <c r="B3" s="1208"/>
      <c r="C3" s="1208"/>
      <c r="D3" s="1208"/>
      <c r="E3" s="1208"/>
      <c r="F3" s="1208"/>
      <c r="G3" s="1208"/>
      <c r="H3" s="1208"/>
      <c r="I3" s="73"/>
      <c r="J3" s="73"/>
    </row>
    <row r="4" spans="1:10">
      <c r="A4" s="1207" t="s">
        <v>264</v>
      </c>
      <c r="B4" s="1208"/>
      <c r="C4" s="1208"/>
      <c r="D4" s="1208"/>
      <c r="E4" s="1208"/>
      <c r="F4" s="1208"/>
      <c r="G4" s="1208"/>
    </row>
    <row r="5" spans="1:10" ht="26.25" customHeight="1">
      <c r="A5" s="1207" t="s">
        <v>265</v>
      </c>
      <c r="B5" s="1208"/>
      <c r="C5" s="1208"/>
      <c r="D5" s="1208"/>
      <c r="E5" s="1208"/>
      <c r="F5" s="1208"/>
      <c r="G5" s="1208"/>
    </row>
    <row r="6" spans="1:10">
      <c r="A6" s="1207"/>
      <c r="B6" s="1208"/>
      <c r="C6" s="1208"/>
      <c r="D6" s="1208"/>
      <c r="E6" s="1208"/>
      <c r="F6" s="1208"/>
      <c r="G6" s="1208"/>
    </row>
    <row r="7" spans="1:10">
      <c r="A7" s="74" t="s">
        <v>266</v>
      </c>
      <c r="B7" s="74"/>
      <c r="C7" s="74"/>
      <c r="D7" s="74"/>
      <c r="E7" s="74"/>
      <c r="F7" s="74"/>
      <c r="G7" s="74"/>
      <c r="H7" s="74"/>
    </row>
    <row r="8" spans="1:10" ht="21">
      <c r="A8" s="75" t="s">
        <v>123</v>
      </c>
      <c r="B8" s="75" t="s">
        <v>267</v>
      </c>
      <c r="C8" s="75" t="s">
        <v>268</v>
      </c>
      <c r="D8" s="75" t="s">
        <v>269</v>
      </c>
      <c r="E8" s="75" t="s">
        <v>270</v>
      </c>
    </row>
    <row r="9" spans="1:10" ht="17.100000000000001" customHeight="1">
      <c r="A9" s="76" t="s">
        <v>271</v>
      </c>
      <c r="B9" s="76" t="s">
        <v>272</v>
      </c>
      <c r="C9" s="76" t="s">
        <v>273</v>
      </c>
      <c r="D9" s="77">
        <v>6369945</v>
      </c>
      <c r="E9" s="77">
        <v>7023000</v>
      </c>
    </row>
    <row r="10" spans="1:10" ht="17.100000000000001" customHeight="1">
      <c r="A10" s="76" t="s">
        <v>274</v>
      </c>
      <c r="B10" s="76" t="s">
        <v>272</v>
      </c>
      <c r="C10" s="76" t="s">
        <v>275</v>
      </c>
      <c r="D10" s="77">
        <v>120515500</v>
      </c>
      <c r="E10" s="77">
        <v>162818000</v>
      </c>
    </row>
    <row r="11" spans="1:10" ht="17.100000000000001" customHeight="1">
      <c r="A11" s="76" t="s">
        <v>276</v>
      </c>
      <c r="B11" s="76" t="s">
        <v>272</v>
      </c>
      <c r="C11" s="76" t="s">
        <v>277</v>
      </c>
      <c r="D11" s="77">
        <v>5045</v>
      </c>
      <c r="E11" s="77">
        <v>73000</v>
      </c>
    </row>
    <row r="12" spans="1:10" ht="17.100000000000001" customHeight="1">
      <c r="A12" s="76" t="s">
        <v>278</v>
      </c>
      <c r="B12" s="76" t="s">
        <v>272</v>
      </c>
      <c r="C12" s="76" t="s">
        <v>279</v>
      </c>
      <c r="D12" s="77">
        <v>2892500</v>
      </c>
      <c r="E12" s="77">
        <v>3046000</v>
      </c>
    </row>
    <row r="13" spans="1:10" ht="17.100000000000001" customHeight="1">
      <c r="A13" s="76" t="s">
        <v>280</v>
      </c>
      <c r="B13" s="76" t="s">
        <v>272</v>
      </c>
      <c r="C13" s="76" t="s">
        <v>281</v>
      </c>
      <c r="D13" s="77">
        <v>234416</v>
      </c>
      <c r="E13" s="77">
        <v>243000</v>
      </c>
    </row>
    <row r="14" spans="1:10" ht="17.100000000000001" customHeight="1">
      <c r="A14" s="76" t="s">
        <v>282</v>
      </c>
      <c r="B14" s="76" t="s">
        <v>272</v>
      </c>
      <c r="C14" s="76" t="s">
        <v>283</v>
      </c>
      <c r="D14" s="77">
        <v>141288</v>
      </c>
      <c r="E14" s="77">
        <v>142000</v>
      </c>
    </row>
    <row r="15" spans="1:10" ht="17.100000000000001" customHeight="1">
      <c r="A15" s="76" t="s">
        <v>284</v>
      </c>
      <c r="B15" s="76" t="s">
        <v>272</v>
      </c>
      <c r="C15" s="76" t="s">
        <v>285</v>
      </c>
      <c r="D15" s="77">
        <v>2500000</v>
      </c>
      <c r="E15" s="77">
        <v>2500000</v>
      </c>
    </row>
    <row r="16" spans="1:10" ht="17.100000000000001" customHeight="1">
      <c r="A16" s="76" t="s">
        <v>286</v>
      </c>
      <c r="B16" s="76" t="s">
        <v>272</v>
      </c>
      <c r="C16" s="76" t="s">
        <v>287</v>
      </c>
      <c r="D16" s="77">
        <v>103066</v>
      </c>
      <c r="E16" s="77">
        <v>113000</v>
      </c>
    </row>
    <row r="17" spans="1:5" ht="17.100000000000001" customHeight="1">
      <c r="A17" s="76" t="s">
        <v>288</v>
      </c>
      <c r="B17" s="76" t="s">
        <v>272</v>
      </c>
      <c r="C17" s="76" t="s">
        <v>289</v>
      </c>
      <c r="D17" s="77">
        <v>238981</v>
      </c>
      <c r="E17" s="77">
        <v>239000</v>
      </c>
    </row>
    <row r="18" spans="1:5" ht="17.100000000000001" customHeight="1">
      <c r="A18" s="76" t="s">
        <v>290</v>
      </c>
      <c r="B18" s="76" t="s">
        <v>272</v>
      </c>
      <c r="C18" s="76" t="s">
        <v>291</v>
      </c>
      <c r="D18" s="77">
        <v>205289</v>
      </c>
      <c r="E18" s="77">
        <v>218000</v>
      </c>
    </row>
    <row r="19" spans="1:5" ht="17.100000000000001" customHeight="1">
      <c r="A19" s="76" t="s">
        <v>292</v>
      </c>
      <c r="B19" s="76" t="s">
        <v>272</v>
      </c>
      <c r="C19" s="76" t="s">
        <v>293</v>
      </c>
      <c r="D19" s="77">
        <v>70644</v>
      </c>
      <c r="E19" s="77">
        <v>71000</v>
      </c>
    </row>
    <row r="20" spans="1:5" ht="17.100000000000001" customHeight="1">
      <c r="A20" s="76" t="s">
        <v>294</v>
      </c>
      <c r="B20" s="76" t="s">
        <v>272</v>
      </c>
      <c r="C20" s="76" t="s">
        <v>295</v>
      </c>
      <c r="D20" s="77">
        <v>31301180</v>
      </c>
      <c r="E20" s="77">
        <v>31303000</v>
      </c>
    </row>
    <row r="21" spans="1:5" ht="17.100000000000001" customHeight="1">
      <c r="A21" s="76" t="s">
        <v>296</v>
      </c>
      <c r="B21" s="76" t="s">
        <v>272</v>
      </c>
      <c r="C21" s="76" t="s">
        <v>297</v>
      </c>
      <c r="D21" s="77">
        <v>27048</v>
      </c>
      <c r="E21" s="77">
        <v>28718.32</v>
      </c>
    </row>
    <row r="22" spans="1:5" ht="17.100000000000001" customHeight="1">
      <c r="A22" s="76" t="s">
        <v>298</v>
      </c>
      <c r="B22" s="76" t="s">
        <v>272</v>
      </c>
      <c r="C22" s="76" t="s">
        <v>299</v>
      </c>
      <c r="D22" s="77">
        <v>854293</v>
      </c>
      <c r="E22" s="77">
        <v>859000</v>
      </c>
    </row>
    <row r="23" spans="1:5" ht="17.100000000000001" customHeight="1">
      <c r="A23" s="76" t="s">
        <v>300</v>
      </c>
      <c r="B23" s="76" t="s">
        <v>272</v>
      </c>
      <c r="C23" s="76" t="s">
        <v>301</v>
      </c>
      <c r="D23" s="77">
        <v>8017</v>
      </c>
      <c r="E23" s="77">
        <v>16000</v>
      </c>
    </row>
    <row r="24" spans="1:5" ht="17.100000000000001" customHeight="1">
      <c r="A24" s="76" t="s">
        <v>302</v>
      </c>
      <c r="B24" s="76" t="s">
        <v>272</v>
      </c>
      <c r="C24" s="76" t="s">
        <v>303</v>
      </c>
      <c r="D24" s="77">
        <v>10272303</v>
      </c>
      <c r="E24" s="77">
        <v>10373000</v>
      </c>
    </row>
    <row r="25" spans="1:5" ht="17.100000000000001" customHeight="1">
      <c r="A25" s="76" t="s">
        <v>304</v>
      </c>
      <c r="B25" s="76" t="s">
        <v>272</v>
      </c>
      <c r="C25" s="76" t="s">
        <v>305</v>
      </c>
      <c r="D25" s="77">
        <v>29017400</v>
      </c>
      <c r="E25" s="77">
        <v>29018000</v>
      </c>
    </row>
    <row r="26" spans="1:5" ht="17.100000000000001" customHeight="1">
      <c r="A26" s="76" t="s">
        <v>306</v>
      </c>
      <c r="B26" s="76" t="s">
        <v>272</v>
      </c>
      <c r="C26" s="76" t="s">
        <v>307</v>
      </c>
      <c r="D26" s="77">
        <v>1992200</v>
      </c>
      <c r="E26" s="77">
        <v>2113000</v>
      </c>
    </row>
    <row r="27" spans="1:5" ht="17.100000000000001" customHeight="1">
      <c r="A27" s="76" t="s">
        <v>308</v>
      </c>
      <c r="B27" s="76" t="s">
        <v>272</v>
      </c>
      <c r="C27" s="76" t="s">
        <v>309</v>
      </c>
      <c r="D27" s="77">
        <v>8361800</v>
      </c>
      <c r="E27" s="77">
        <v>8772000</v>
      </c>
    </row>
    <row r="28" spans="1:5" ht="17.100000000000001" customHeight="1">
      <c r="A28" s="76" t="s">
        <v>310</v>
      </c>
      <c r="B28" s="76" t="s">
        <v>272</v>
      </c>
      <c r="C28" s="76" t="s">
        <v>311</v>
      </c>
      <c r="D28" s="77">
        <v>5475200</v>
      </c>
      <c r="E28" s="77">
        <v>5571000</v>
      </c>
    </row>
    <row r="29" spans="1:5" ht="17.100000000000001" customHeight="1">
      <c r="A29" s="76" t="s">
        <v>312</v>
      </c>
      <c r="B29" s="76" t="s">
        <v>272</v>
      </c>
      <c r="C29" s="76" t="s">
        <v>313</v>
      </c>
      <c r="D29" s="77">
        <v>579041</v>
      </c>
      <c r="E29" s="77">
        <v>620000</v>
      </c>
    </row>
    <row r="30" spans="1:5" ht="17.100000000000001" customHeight="1">
      <c r="A30" s="76" t="s">
        <v>314</v>
      </c>
      <c r="B30" s="76" t="s">
        <v>272</v>
      </c>
      <c r="C30" s="76" t="s">
        <v>315</v>
      </c>
      <c r="D30" s="77">
        <v>39818103</v>
      </c>
      <c r="E30" s="77">
        <v>39819000</v>
      </c>
    </row>
    <row r="31" spans="1:5" ht="17.100000000000001" customHeight="1">
      <c r="A31" s="76" t="s">
        <v>316</v>
      </c>
      <c r="B31" s="76" t="s">
        <v>272</v>
      </c>
      <c r="C31" s="76" t="s">
        <v>317</v>
      </c>
      <c r="D31" s="77">
        <v>4239731.1399999997</v>
      </c>
      <c r="E31" s="77">
        <v>4240000</v>
      </c>
    </row>
    <row r="32" spans="1:5" ht="17.100000000000001" customHeight="1">
      <c r="A32" s="76" t="s">
        <v>318</v>
      </c>
      <c r="B32" s="76" t="s">
        <v>272</v>
      </c>
      <c r="C32" s="76" t="s">
        <v>319</v>
      </c>
      <c r="D32" s="77">
        <v>24326000</v>
      </c>
      <c r="E32" s="77">
        <v>24326000</v>
      </c>
    </row>
    <row r="33" spans="1:5" ht="17.100000000000001" customHeight="1">
      <c r="A33" s="76" t="s">
        <v>320</v>
      </c>
      <c r="B33" s="76" t="s">
        <v>272</v>
      </c>
      <c r="C33" s="76" t="s">
        <v>321</v>
      </c>
      <c r="D33" s="77">
        <v>98651</v>
      </c>
      <c r="E33" s="77">
        <v>265000</v>
      </c>
    </row>
    <row r="34" spans="1:5" ht="17.100000000000001" customHeight="1">
      <c r="A34" s="76" t="s">
        <v>322</v>
      </c>
      <c r="B34" s="76" t="s">
        <v>272</v>
      </c>
      <c r="C34" s="76" t="s">
        <v>323</v>
      </c>
      <c r="D34" s="77">
        <v>30000</v>
      </c>
      <c r="E34" s="77">
        <v>30000</v>
      </c>
    </row>
    <row r="35" spans="1:5" ht="17.100000000000001" customHeight="1">
      <c r="A35" s="76" t="s">
        <v>324</v>
      </c>
      <c r="B35" s="76" t="s">
        <v>272</v>
      </c>
      <c r="C35" s="76" t="s">
        <v>325</v>
      </c>
      <c r="D35" s="77">
        <v>62000</v>
      </c>
      <c r="E35" s="77">
        <v>62000</v>
      </c>
    </row>
    <row r="36" spans="1:5" ht="17.100000000000001" customHeight="1">
      <c r="A36" s="76" t="s">
        <v>326</v>
      </c>
      <c r="B36" s="76" t="s">
        <v>272</v>
      </c>
      <c r="C36" s="76" t="s">
        <v>327</v>
      </c>
      <c r="D36" s="77">
        <v>126000</v>
      </c>
      <c r="E36" s="77">
        <v>200000</v>
      </c>
    </row>
    <row r="37" spans="1:5" ht="17.100000000000001" customHeight="1">
      <c r="A37" s="76" t="s">
        <v>328</v>
      </c>
      <c r="B37" s="76" t="s">
        <v>329</v>
      </c>
      <c r="C37" s="76" t="s">
        <v>330</v>
      </c>
      <c r="D37" s="77">
        <v>9582614</v>
      </c>
      <c r="E37" s="77">
        <v>9583000</v>
      </c>
    </row>
    <row r="38" spans="1:5" ht="17.100000000000001" customHeight="1">
      <c r="A38" s="76" t="s">
        <v>331</v>
      </c>
      <c r="B38" s="76" t="s">
        <v>329</v>
      </c>
      <c r="C38" s="76" t="s">
        <v>332</v>
      </c>
      <c r="D38" s="77">
        <v>398517.73</v>
      </c>
      <c r="E38" s="77">
        <v>637000</v>
      </c>
    </row>
    <row r="39" spans="1:5" ht="17.100000000000001" customHeight="1">
      <c r="A39" s="76" t="s">
        <v>333</v>
      </c>
      <c r="B39" s="76" t="s">
        <v>329</v>
      </c>
      <c r="C39" s="76" t="s">
        <v>334</v>
      </c>
      <c r="D39" s="77">
        <v>10544901</v>
      </c>
      <c r="E39" s="77">
        <v>10545000</v>
      </c>
    </row>
    <row r="40" spans="1:5" ht="17.100000000000001" customHeight="1">
      <c r="A40" s="76" t="s">
        <v>335</v>
      </c>
      <c r="B40" s="76" t="s">
        <v>329</v>
      </c>
      <c r="C40" s="76" t="s">
        <v>336</v>
      </c>
      <c r="D40" s="77">
        <v>556700</v>
      </c>
      <c r="E40" s="77">
        <v>713000</v>
      </c>
    </row>
    <row r="41" spans="1:5" ht="17.100000000000001" customHeight="1">
      <c r="A41" s="76" t="s">
        <v>337</v>
      </c>
      <c r="B41" s="76" t="s">
        <v>329</v>
      </c>
      <c r="C41" s="76" t="s">
        <v>338</v>
      </c>
      <c r="D41" s="77">
        <v>7112000</v>
      </c>
      <c r="E41" s="77">
        <v>7501000</v>
      </c>
    </row>
    <row r="42" spans="1:5" ht="17.100000000000001" customHeight="1">
      <c r="A42" s="76" t="s">
        <v>339</v>
      </c>
      <c r="B42" s="76" t="s">
        <v>329</v>
      </c>
      <c r="C42" s="76" t="s">
        <v>340</v>
      </c>
      <c r="D42" s="77">
        <v>20800784.32</v>
      </c>
      <c r="E42" s="77">
        <v>21621000</v>
      </c>
    </row>
    <row r="43" spans="1:5">
      <c r="A43" s="78" t="s">
        <v>121</v>
      </c>
      <c r="B43" s="79"/>
      <c r="C43" s="79"/>
      <c r="D43" s="80">
        <v>338861158.19</v>
      </c>
      <c r="E43" s="80">
        <v>384701718.31999999</v>
      </c>
    </row>
    <row r="44" spans="1:5" ht="35.65" customHeight="1"/>
    <row r="45" spans="1:5" ht="35.65" customHeight="1"/>
  </sheetData>
  <sheetProtection password="CE28" sheet="1" objects="1" scenarios="1" deleteColumns="0" deleteRows="0"/>
  <mergeCells count="4">
    <mergeCell ref="A3:H3"/>
    <mergeCell ref="A4:G4"/>
    <mergeCell ref="A5:G5"/>
    <mergeCell ref="A6:G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6"/>
  <sheetViews>
    <sheetView topLeftCell="A31" workbookViewId="0">
      <selection activeCell="E134" sqref="E134"/>
    </sheetView>
  </sheetViews>
  <sheetFormatPr defaultRowHeight="15"/>
  <cols>
    <col min="1" max="1" width="22.85546875" customWidth="1"/>
    <col min="2" max="2" width="33" customWidth="1"/>
    <col min="3" max="3" width="28.42578125" customWidth="1"/>
  </cols>
  <sheetData>
    <row r="1" spans="1:11" ht="32.25" customHeight="1" thickBot="1">
      <c r="A1" s="1230" t="s">
        <v>0</v>
      </c>
      <c r="B1" s="1230" t="s">
        <v>1</v>
      </c>
      <c r="C1" s="1230" t="s">
        <v>2</v>
      </c>
      <c r="D1" s="1224" t="s">
        <v>3</v>
      </c>
      <c r="E1" s="1225"/>
      <c r="F1" s="1225"/>
      <c r="G1" s="1225"/>
      <c r="H1" s="1225"/>
      <c r="I1" s="1225"/>
      <c r="J1" s="1226"/>
    </row>
    <row r="2" spans="1:11" ht="36">
      <c r="A2" s="1231"/>
      <c r="B2" s="1231"/>
      <c r="C2" s="1231"/>
      <c r="D2" s="1" t="s">
        <v>4</v>
      </c>
      <c r="E2" s="1" t="s">
        <v>5</v>
      </c>
      <c r="F2" s="1" t="s">
        <v>7</v>
      </c>
      <c r="G2" s="1" t="s">
        <v>9</v>
      </c>
      <c r="H2" s="1" t="s">
        <v>11</v>
      </c>
      <c r="I2" s="1" t="s">
        <v>14</v>
      </c>
      <c r="J2" s="1" t="s">
        <v>15</v>
      </c>
    </row>
    <row r="3" spans="1:11" ht="24">
      <c r="A3" s="1231"/>
      <c r="B3" s="1231"/>
      <c r="C3" s="1231"/>
      <c r="D3" s="1">
        <v>2014</v>
      </c>
      <c r="E3" s="1" t="s">
        <v>6</v>
      </c>
      <c r="F3" s="1" t="s">
        <v>8</v>
      </c>
      <c r="G3" s="1" t="s">
        <v>10</v>
      </c>
      <c r="H3" s="1" t="s">
        <v>12</v>
      </c>
      <c r="I3" s="1" t="s">
        <v>12</v>
      </c>
      <c r="J3" s="1" t="s">
        <v>12</v>
      </c>
    </row>
    <row r="4" spans="1:11" ht="24">
      <c r="A4" s="1231"/>
      <c r="B4" s="1231"/>
      <c r="C4" s="1231"/>
      <c r="D4" s="2"/>
      <c r="E4" s="1">
        <v>2015</v>
      </c>
      <c r="F4" s="1">
        <v>2016</v>
      </c>
      <c r="G4" s="1">
        <v>2017</v>
      </c>
      <c r="H4" s="1" t="s">
        <v>13</v>
      </c>
      <c r="I4" s="1" t="s">
        <v>13</v>
      </c>
      <c r="J4" s="1" t="s">
        <v>13</v>
      </c>
    </row>
    <row r="5" spans="1:11" ht="15.75" thickBot="1">
      <c r="A5" s="1232"/>
      <c r="B5" s="1232"/>
      <c r="C5" s="1232"/>
      <c r="D5" s="3"/>
      <c r="E5" s="4"/>
      <c r="F5" s="4"/>
      <c r="G5" s="3"/>
      <c r="H5" s="4">
        <v>2018</v>
      </c>
      <c r="I5" s="4">
        <v>2019</v>
      </c>
      <c r="J5" s="4">
        <v>2020</v>
      </c>
      <c r="K5">
        <f>E8+E9+E10+K7</f>
        <v>475361</v>
      </c>
    </row>
    <row r="6" spans="1:11" ht="15.7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1" ht="15.75" thickBot="1">
      <c r="A7" s="1227" t="s">
        <v>16</v>
      </c>
      <c r="B7" s="1227" t="s">
        <v>17</v>
      </c>
      <c r="C7" s="8" t="s">
        <v>18</v>
      </c>
      <c r="D7" s="8"/>
      <c r="E7" s="8">
        <f>E8+E9+E10</f>
        <v>472180</v>
      </c>
      <c r="F7" s="8"/>
      <c r="G7" s="8"/>
      <c r="H7" s="8"/>
      <c r="I7" s="8"/>
      <c r="J7" s="8"/>
      <c r="K7">
        <v>3181</v>
      </c>
    </row>
    <row r="8" spans="1:11" ht="15.75" thickBot="1">
      <c r="A8" s="1228"/>
      <c r="B8" s="1228"/>
      <c r="C8" s="8" t="s">
        <v>19</v>
      </c>
      <c r="D8" s="8"/>
      <c r="E8" s="8">
        <f>E13+E133</f>
        <v>220209</v>
      </c>
      <c r="F8" s="8"/>
      <c r="G8" s="8"/>
      <c r="H8" s="8"/>
      <c r="I8" s="8"/>
      <c r="J8" s="8"/>
    </row>
    <row r="9" spans="1:11" ht="15.75" thickBot="1">
      <c r="A9" s="1228"/>
      <c r="B9" s="1228"/>
      <c r="C9" s="8" t="s">
        <v>20</v>
      </c>
      <c r="D9" s="8"/>
      <c r="E9" s="8">
        <f>E14+E124+E134+E199</f>
        <v>245291</v>
      </c>
      <c r="F9" s="8"/>
      <c r="G9" s="8"/>
      <c r="H9" s="8"/>
      <c r="I9" s="8"/>
      <c r="J9" s="8"/>
    </row>
    <row r="10" spans="1:11" ht="15.75" thickBot="1">
      <c r="A10" s="1228"/>
      <c r="B10" s="1228"/>
      <c r="C10" s="8" t="s">
        <v>21</v>
      </c>
      <c r="D10" s="8"/>
      <c r="E10" s="8">
        <f>E187</f>
        <v>6680</v>
      </c>
      <c r="F10" s="8"/>
      <c r="G10" s="8"/>
      <c r="H10" s="8"/>
      <c r="I10" s="8"/>
      <c r="J10" s="8"/>
    </row>
    <row r="11" spans="1:11" ht="15" customHeight="1" thickBot="1">
      <c r="A11" s="1229"/>
      <c r="B11" s="1229"/>
      <c r="C11" s="8" t="s">
        <v>22</v>
      </c>
      <c r="D11" s="8"/>
      <c r="E11" s="8"/>
      <c r="F11" s="8"/>
      <c r="G11" s="8"/>
      <c r="H11" s="8"/>
      <c r="I11" s="8"/>
      <c r="J11" s="8"/>
    </row>
    <row r="12" spans="1:11" ht="15.75" thickBot="1">
      <c r="A12" s="1233" t="s">
        <v>23</v>
      </c>
      <c r="B12" s="9" t="s">
        <v>24</v>
      </c>
      <c r="C12" s="10" t="s">
        <v>18</v>
      </c>
      <c r="D12" s="10">
        <v>226003.95</v>
      </c>
      <c r="E12" s="10">
        <v>275335</v>
      </c>
      <c r="F12" s="10">
        <v>284284</v>
      </c>
      <c r="G12" s="10">
        <v>294440</v>
      </c>
      <c r="H12" s="10">
        <v>30472.880000000001</v>
      </c>
      <c r="I12" s="10">
        <v>316992.82</v>
      </c>
      <c r="J12" s="10">
        <v>322358.74</v>
      </c>
    </row>
    <row r="13" spans="1:11" ht="15.75" thickBot="1">
      <c r="A13" s="1234"/>
      <c r="B13" s="9" t="s">
        <v>25</v>
      </c>
      <c r="C13" s="10" t="s">
        <v>19</v>
      </c>
      <c r="D13" s="10">
        <v>169847</v>
      </c>
      <c r="E13" s="10">
        <v>172851</v>
      </c>
      <c r="F13" s="10">
        <v>177802</v>
      </c>
      <c r="G13" s="10">
        <v>183393</v>
      </c>
      <c r="H13" s="10">
        <v>190728.72</v>
      </c>
      <c r="I13" s="10">
        <v>198357.86</v>
      </c>
      <c r="J13" s="10">
        <v>206292.18</v>
      </c>
    </row>
    <row r="14" spans="1:11" ht="15.75" thickBot="1">
      <c r="A14" s="1234"/>
      <c r="B14" s="11"/>
      <c r="C14" s="10" t="s">
        <v>20</v>
      </c>
      <c r="D14" s="10">
        <v>56156.95</v>
      </c>
      <c r="E14" s="10">
        <v>102484</v>
      </c>
      <c r="F14" s="10">
        <v>106482</v>
      </c>
      <c r="G14" s="10">
        <v>111047</v>
      </c>
      <c r="H14" s="10">
        <v>113994.16</v>
      </c>
      <c r="I14" s="10">
        <v>118634.96</v>
      </c>
      <c r="J14" s="10">
        <v>116066.56</v>
      </c>
    </row>
    <row r="15" spans="1:11" ht="15.75" thickBot="1">
      <c r="A15" s="1234"/>
      <c r="B15" s="11"/>
      <c r="C15" s="10" t="s">
        <v>21</v>
      </c>
      <c r="D15" s="10"/>
      <c r="E15" s="10"/>
      <c r="F15" s="10"/>
      <c r="G15" s="10"/>
      <c r="H15" s="10"/>
      <c r="I15" s="10"/>
      <c r="J15" s="10"/>
    </row>
    <row r="16" spans="1:11" ht="21.75" customHeight="1" thickBot="1">
      <c r="A16" s="1235"/>
      <c r="B16" s="12"/>
      <c r="C16" s="10" t="s">
        <v>22</v>
      </c>
      <c r="D16" s="10"/>
      <c r="E16" s="10"/>
      <c r="F16" s="10"/>
      <c r="G16" s="10"/>
      <c r="H16" s="10"/>
      <c r="I16" s="10"/>
      <c r="J16" s="10"/>
    </row>
    <row r="17" spans="1:10" ht="33" customHeight="1" thickBot="1">
      <c r="A17" s="1227" t="s">
        <v>26</v>
      </c>
      <c r="B17" s="1227" t="s">
        <v>27</v>
      </c>
      <c r="C17" s="8" t="s">
        <v>18</v>
      </c>
      <c r="D17" s="8">
        <v>6956</v>
      </c>
      <c r="E17" s="8">
        <v>7075</v>
      </c>
      <c r="F17" s="8">
        <v>7128</v>
      </c>
      <c r="G17" s="8">
        <v>7599</v>
      </c>
      <c r="H17" s="8">
        <v>7902.96</v>
      </c>
      <c r="I17" s="8">
        <v>8219.07</v>
      </c>
      <c r="J17" s="8">
        <v>8547.84</v>
      </c>
    </row>
    <row r="18" spans="1:10" ht="15.75" thickBot="1">
      <c r="A18" s="1228"/>
      <c r="B18" s="1228"/>
      <c r="C18" s="13" t="s">
        <v>19</v>
      </c>
      <c r="D18" s="13">
        <v>6953</v>
      </c>
      <c r="E18" s="13">
        <v>7075</v>
      </c>
      <c r="F18" s="13">
        <v>7128</v>
      </c>
      <c r="G18" s="13">
        <v>7599</v>
      </c>
      <c r="H18" s="13">
        <v>7902.96</v>
      </c>
      <c r="I18" s="13">
        <v>8219.07</v>
      </c>
      <c r="J18" s="13">
        <v>8547.84</v>
      </c>
    </row>
    <row r="19" spans="1:10" ht="15.75" thickBot="1">
      <c r="A19" s="1228"/>
      <c r="B19" s="1228"/>
      <c r="C19" s="8" t="s">
        <v>20</v>
      </c>
      <c r="D19" s="8"/>
      <c r="E19" s="8"/>
      <c r="F19" s="8"/>
      <c r="G19" s="8"/>
      <c r="H19" s="8"/>
      <c r="I19" s="8"/>
      <c r="J19" s="8"/>
    </row>
    <row r="20" spans="1:10" ht="15.75" thickBot="1">
      <c r="A20" s="1228"/>
      <c r="B20" s="1228"/>
      <c r="C20" s="8" t="s">
        <v>21</v>
      </c>
      <c r="D20" s="8"/>
      <c r="E20" s="8"/>
      <c r="F20" s="8"/>
      <c r="G20" s="8"/>
      <c r="H20" s="8"/>
      <c r="I20" s="8"/>
      <c r="J20" s="8"/>
    </row>
    <row r="21" spans="1:10" ht="15" customHeight="1" thickBot="1">
      <c r="A21" s="1229"/>
      <c r="B21" s="1229"/>
      <c r="C21" s="8" t="s">
        <v>22</v>
      </c>
      <c r="D21" s="8"/>
      <c r="E21" s="8"/>
      <c r="F21" s="8"/>
      <c r="G21" s="8"/>
      <c r="H21" s="8"/>
      <c r="I21" s="8"/>
      <c r="J21" s="8"/>
    </row>
    <row r="22" spans="1:10" ht="15.75" thickBot="1">
      <c r="A22" s="1227" t="s">
        <v>28</v>
      </c>
      <c r="B22" s="1227" t="s">
        <v>29</v>
      </c>
      <c r="C22" s="8" t="s">
        <v>18</v>
      </c>
      <c r="D22" s="8">
        <v>162818</v>
      </c>
      <c r="E22" s="8" t="s">
        <v>30</v>
      </c>
      <c r="F22" s="8" t="s">
        <v>31</v>
      </c>
      <c r="G22" s="8" t="s">
        <v>32</v>
      </c>
      <c r="H22" s="8">
        <v>182825.76</v>
      </c>
      <c r="I22" s="8">
        <v>190138.79</v>
      </c>
      <c r="J22" s="8">
        <v>197744.34</v>
      </c>
    </row>
    <row r="23" spans="1:10" ht="15.75" thickBot="1">
      <c r="A23" s="1228"/>
      <c r="B23" s="1228"/>
      <c r="C23" s="13" t="s">
        <v>19</v>
      </c>
      <c r="D23" s="13">
        <v>162818</v>
      </c>
      <c r="E23" s="13">
        <v>165703</v>
      </c>
      <c r="F23" s="13" t="s">
        <v>31</v>
      </c>
      <c r="G23" s="13" t="s">
        <v>32</v>
      </c>
      <c r="H23" s="13">
        <v>182825.76</v>
      </c>
      <c r="I23" s="13">
        <v>190138.79</v>
      </c>
      <c r="J23" s="13">
        <v>197744.34</v>
      </c>
    </row>
    <row r="24" spans="1:10" ht="15.75" thickBot="1">
      <c r="A24" s="1228"/>
      <c r="B24" s="1228"/>
      <c r="C24" s="8" t="s">
        <v>20</v>
      </c>
      <c r="D24" s="8"/>
      <c r="E24" s="8"/>
      <c r="F24" s="8"/>
      <c r="G24" s="8"/>
      <c r="H24" s="8"/>
      <c r="I24" s="8"/>
      <c r="J24" s="8"/>
    </row>
    <row r="25" spans="1:10" ht="15.75" thickBot="1">
      <c r="A25" s="1228"/>
      <c r="B25" s="1228"/>
      <c r="C25" s="8" t="s">
        <v>21</v>
      </c>
      <c r="D25" s="8"/>
      <c r="E25" s="8"/>
      <c r="F25" s="8"/>
      <c r="G25" s="8"/>
      <c r="H25" s="8"/>
      <c r="I25" s="8"/>
      <c r="J25" s="8"/>
    </row>
    <row r="26" spans="1:10" ht="20.25" customHeight="1" thickBot="1">
      <c r="A26" s="1229"/>
      <c r="B26" s="1229"/>
      <c r="C26" s="8" t="s">
        <v>22</v>
      </c>
      <c r="D26" s="8"/>
      <c r="E26" s="8"/>
      <c r="F26" s="8"/>
      <c r="G26" s="8"/>
      <c r="H26" s="8"/>
      <c r="I26" s="8"/>
      <c r="J26" s="8"/>
    </row>
    <row r="27" spans="1:10" ht="50.25" customHeight="1" thickBot="1">
      <c r="A27" s="1227" t="s">
        <v>33</v>
      </c>
      <c r="B27" s="1227" t="s">
        <v>34</v>
      </c>
      <c r="C27" s="8" t="s">
        <v>18</v>
      </c>
      <c r="D27" s="8">
        <v>73</v>
      </c>
      <c r="E27" s="8">
        <v>73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ht="15.75" thickBot="1">
      <c r="A28" s="1228"/>
      <c r="B28" s="1228"/>
      <c r="C28" s="13" t="s">
        <v>19</v>
      </c>
      <c r="D28" s="13">
        <v>73</v>
      </c>
      <c r="E28" s="13">
        <v>73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1:10" ht="15.75" thickBot="1">
      <c r="A29" s="1228"/>
      <c r="B29" s="1228"/>
      <c r="C29" s="8" t="s">
        <v>20</v>
      </c>
      <c r="D29" s="8"/>
      <c r="E29" s="8"/>
      <c r="F29" s="8"/>
      <c r="G29" s="8"/>
      <c r="H29" s="8"/>
      <c r="I29" s="8"/>
      <c r="J29" s="8"/>
    </row>
    <row r="30" spans="1:10" ht="15.75" thickBot="1">
      <c r="A30" s="1228"/>
      <c r="B30" s="1228"/>
      <c r="C30" s="8" t="s">
        <v>21</v>
      </c>
      <c r="D30" s="8"/>
      <c r="E30" s="8"/>
      <c r="F30" s="8"/>
      <c r="G30" s="8"/>
      <c r="H30" s="8"/>
      <c r="I30" s="8"/>
      <c r="J30" s="8"/>
    </row>
    <row r="31" spans="1:10" ht="19.5" customHeight="1" thickBot="1">
      <c r="A31" s="1229"/>
      <c r="B31" s="1229"/>
      <c r="C31" s="8" t="s">
        <v>22</v>
      </c>
      <c r="D31" s="8"/>
      <c r="E31" s="8"/>
      <c r="F31" s="8"/>
      <c r="G31" s="8"/>
      <c r="H31" s="8"/>
      <c r="I31" s="8"/>
      <c r="J31" s="8"/>
    </row>
    <row r="32" spans="1:10" ht="15.75" thickBot="1">
      <c r="A32" s="1227" t="s">
        <v>35</v>
      </c>
      <c r="B32" s="1227" t="s">
        <v>36</v>
      </c>
      <c r="C32" s="8" t="s">
        <v>18</v>
      </c>
      <c r="D32" s="8">
        <v>3818</v>
      </c>
      <c r="E32" s="8">
        <v>3880</v>
      </c>
      <c r="F32" s="8">
        <v>4055</v>
      </c>
      <c r="G32" s="8">
        <v>4217</v>
      </c>
      <c r="H32" s="8">
        <v>4385.68</v>
      </c>
      <c r="I32" s="8">
        <v>4561.1000000000004</v>
      </c>
      <c r="J32" s="8">
        <v>4743.55</v>
      </c>
    </row>
    <row r="33" spans="1:10" ht="15.75" thickBot="1">
      <c r="A33" s="1228"/>
      <c r="B33" s="1228"/>
      <c r="C33" s="8" t="s">
        <v>19</v>
      </c>
      <c r="D33" s="8"/>
      <c r="E33" s="8"/>
      <c r="F33" s="8"/>
      <c r="G33" s="8"/>
      <c r="H33" s="8"/>
      <c r="I33" s="8"/>
      <c r="J33" s="8"/>
    </row>
    <row r="34" spans="1:10" ht="15.75" thickBot="1">
      <c r="A34" s="1228"/>
      <c r="B34" s="1228"/>
      <c r="C34" s="8" t="s">
        <v>20</v>
      </c>
      <c r="D34" s="8">
        <v>3818</v>
      </c>
      <c r="E34" s="8">
        <v>3880</v>
      </c>
      <c r="F34" s="8">
        <v>4055</v>
      </c>
      <c r="G34" s="8">
        <v>4217</v>
      </c>
      <c r="H34" s="8">
        <v>4385.68</v>
      </c>
      <c r="I34" s="8">
        <v>4561.1000000000004</v>
      </c>
      <c r="J34" s="8">
        <v>4743.55</v>
      </c>
    </row>
    <row r="35" spans="1:10" ht="15.75" thickBot="1">
      <c r="A35" s="1228"/>
      <c r="B35" s="1228"/>
      <c r="C35" s="8" t="s">
        <v>21</v>
      </c>
      <c r="D35" s="8"/>
      <c r="E35" s="8"/>
      <c r="F35" s="8"/>
      <c r="G35" s="8"/>
      <c r="H35" s="8"/>
      <c r="I35" s="8"/>
      <c r="J35" s="8"/>
    </row>
    <row r="36" spans="1:10" ht="15.75" thickBot="1">
      <c r="A36" s="1229"/>
      <c r="B36" s="1229"/>
      <c r="C36" s="8" t="s">
        <v>22</v>
      </c>
      <c r="D36" s="8"/>
      <c r="E36" s="8"/>
      <c r="F36" s="8"/>
      <c r="G36" s="8"/>
      <c r="H36" s="8"/>
      <c r="I36" s="8"/>
      <c r="J36" s="8"/>
    </row>
    <row r="37" spans="1:10" ht="15.75" thickBot="1">
      <c r="A37" s="1227" t="s">
        <v>37</v>
      </c>
      <c r="B37" s="1227" t="s">
        <v>38</v>
      </c>
      <c r="C37" s="8" t="s">
        <v>18</v>
      </c>
      <c r="D37" s="8"/>
      <c r="E37" s="8">
        <v>282</v>
      </c>
      <c r="F37" s="8">
        <v>282</v>
      </c>
      <c r="G37" s="8">
        <v>282</v>
      </c>
      <c r="H37" s="8">
        <v>282</v>
      </c>
      <c r="I37" s="8">
        <v>282</v>
      </c>
      <c r="J37" s="8">
        <v>282</v>
      </c>
    </row>
    <row r="38" spans="1:10" ht="15.75" thickBot="1">
      <c r="A38" s="1228"/>
      <c r="B38" s="1228"/>
      <c r="C38" s="8" t="s">
        <v>19</v>
      </c>
      <c r="D38" s="8"/>
      <c r="E38" s="8"/>
      <c r="F38" s="8"/>
      <c r="G38" s="8"/>
      <c r="H38" s="8"/>
      <c r="I38" s="8"/>
      <c r="J38" s="8"/>
    </row>
    <row r="39" spans="1:10" ht="15.75" thickBot="1">
      <c r="A39" s="1228"/>
      <c r="B39" s="1228"/>
      <c r="C39" s="8" t="s">
        <v>20</v>
      </c>
      <c r="D39" s="8"/>
      <c r="E39" s="8">
        <v>282</v>
      </c>
      <c r="F39" s="8">
        <v>282</v>
      </c>
      <c r="G39" s="8">
        <v>282</v>
      </c>
      <c r="H39" s="8">
        <v>282</v>
      </c>
      <c r="I39" s="8">
        <v>282</v>
      </c>
      <c r="J39" s="8">
        <v>282</v>
      </c>
    </row>
    <row r="40" spans="1:10" ht="15.75" thickBot="1">
      <c r="A40" s="1228"/>
      <c r="B40" s="1228"/>
      <c r="C40" s="8" t="s">
        <v>21</v>
      </c>
      <c r="D40" s="8"/>
      <c r="E40" s="8"/>
      <c r="F40" s="8"/>
      <c r="G40" s="8"/>
      <c r="H40" s="8"/>
      <c r="I40" s="8"/>
      <c r="J40" s="8"/>
    </row>
    <row r="41" spans="1:10" ht="15" customHeight="1" thickBot="1">
      <c r="A41" s="1229"/>
      <c r="B41" s="1229"/>
      <c r="C41" s="8" t="s">
        <v>22</v>
      </c>
      <c r="D41" s="8"/>
      <c r="E41" s="8"/>
      <c r="F41" s="8"/>
      <c r="G41" s="8"/>
      <c r="H41" s="8"/>
      <c r="I41" s="8"/>
      <c r="J41" s="8"/>
    </row>
    <row r="42" spans="1:10" ht="62.25" customHeight="1" thickBot="1">
      <c r="A42" s="1227" t="s">
        <v>39</v>
      </c>
      <c r="B42" s="1227" t="s">
        <v>40</v>
      </c>
      <c r="C42" s="8" t="s">
        <v>18</v>
      </c>
      <c r="D42" s="8"/>
      <c r="E42" s="8">
        <v>212</v>
      </c>
      <c r="F42" s="8">
        <v>212</v>
      </c>
      <c r="G42" s="8">
        <v>212</v>
      </c>
      <c r="H42" s="8">
        <v>212</v>
      </c>
      <c r="I42" s="8">
        <v>212</v>
      </c>
      <c r="J42" s="8">
        <v>212</v>
      </c>
    </row>
    <row r="43" spans="1:10" ht="15.75" thickBot="1">
      <c r="A43" s="1228"/>
      <c r="B43" s="1228"/>
      <c r="C43" s="8" t="s">
        <v>19</v>
      </c>
      <c r="D43" s="8"/>
      <c r="E43" s="8"/>
      <c r="F43" s="8"/>
      <c r="G43" s="8"/>
      <c r="H43" s="8"/>
      <c r="I43" s="8"/>
      <c r="J43" s="8"/>
    </row>
    <row r="44" spans="1:10" ht="15.75" thickBot="1">
      <c r="A44" s="1228"/>
      <c r="B44" s="1228"/>
      <c r="C44" s="8" t="s">
        <v>20</v>
      </c>
      <c r="D44" s="8"/>
      <c r="E44" s="8">
        <v>212</v>
      </c>
      <c r="F44" s="8">
        <v>212</v>
      </c>
      <c r="G44" s="8">
        <v>212</v>
      </c>
      <c r="H44" s="8">
        <v>212</v>
      </c>
      <c r="I44" s="8">
        <v>212</v>
      </c>
      <c r="J44" s="8">
        <v>212</v>
      </c>
    </row>
    <row r="45" spans="1:10" ht="15.75" thickBot="1">
      <c r="A45" s="1228"/>
      <c r="B45" s="1228"/>
      <c r="C45" s="8" t="s">
        <v>21</v>
      </c>
      <c r="D45" s="8"/>
      <c r="E45" s="8"/>
      <c r="F45" s="8"/>
      <c r="G45" s="8"/>
      <c r="H45" s="8"/>
      <c r="I45" s="8"/>
      <c r="J45" s="8"/>
    </row>
    <row r="46" spans="1:10" ht="15.75" thickBot="1">
      <c r="A46" s="1229"/>
      <c r="B46" s="1229"/>
      <c r="C46" s="8" t="s">
        <v>22</v>
      </c>
      <c r="D46" s="8"/>
      <c r="E46" s="8"/>
      <c r="F46" s="8"/>
      <c r="G46" s="8"/>
      <c r="H46" s="8"/>
      <c r="I46" s="8"/>
      <c r="J46" s="8"/>
    </row>
    <row r="47" spans="1:10" ht="21" customHeight="1" thickBot="1">
      <c r="A47" s="1227" t="s">
        <v>41</v>
      </c>
      <c r="B47" s="1227" t="s">
        <v>42</v>
      </c>
      <c r="C47" s="8" t="s">
        <v>18</v>
      </c>
      <c r="D47" s="8">
        <v>2500</v>
      </c>
      <c r="E47" s="8">
        <v>2500</v>
      </c>
      <c r="F47" s="8">
        <v>2500</v>
      </c>
      <c r="G47" s="8">
        <v>2500</v>
      </c>
      <c r="H47" s="8">
        <v>2500</v>
      </c>
      <c r="I47" s="8">
        <v>2500</v>
      </c>
      <c r="J47" s="8">
        <v>2500</v>
      </c>
    </row>
    <row r="48" spans="1:10" ht="15.75" thickBot="1">
      <c r="A48" s="1228"/>
      <c r="B48" s="1228"/>
      <c r="C48" s="8" t="s">
        <v>19</v>
      </c>
      <c r="D48" s="8"/>
      <c r="E48" s="8"/>
      <c r="F48" s="8"/>
      <c r="G48" s="8"/>
      <c r="H48" s="8"/>
      <c r="I48" s="8"/>
      <c r="J48" s="8"/>
    </row>
    <row r="49" spans="1:10" ht="15.75" thickBot="1">
      <c r="A49" s="1228"/>
      <c r="B49" s="1228"/>
      <c r="C49" s="8" t="s">
        <v>20</v>
      </c>
      <c r="D49" s="8">
        <v>2500</v>
      </c>
      <c r="E49" s="8">
        <v>2500</v>
      </c>
      <c r="F49" s="8">
        <v>2500</v>
      </c>
      <c r="G49" s="8">
        <v>2500</v>
      </c>
      <c r="H49" s="8">
        <v>2500</v>
      </c>
      <c r="I49" s="8">
        <v>2500</v>
      </c>
      <c r="J49" s="8">
        <v>2500</v>
      </c>
    </row>
    <row r="50" spans="1:10" ht="15.75" thickBot="1">
      <c r="A50" s="1228"/>
      <c r="B50" s="1228"/>
      <c r="C50" s="8" t="s">
        <v>21</v>
      </c>
      <c r="D50" s="8"/>
      <c r="E50" s="8"/>
      <c r="F50" s="8"/>
      <c r="G50" s="8"/>
      <c r="H50" s="8"/>
      <c r="I50" s="8"/>
      <c r="J50" s="8"/>
    </row>
    <row r="51" spans="1:10" ht="15.75" thickBot="1">
      <c r="A51" s="1229"/>
      <c r="B51" s="1229"/>
      <c r="C51" s="8" t="s">
        <v>22</v>
      </c>
      <c r="D51" s="8"/>
      <c r="E51" s="8"/>
      <c r="F51" s="8"/>
      <c r="G51" s="8"/>
      <c r="H51" s="8"/>
      <c r="I51" s="8"/>
      <c r="J51" s="8"/>
    </row>
    <row r="52" spans="1:10" ht="15.75" thickBot="1">
      <c r="A52" s="1227" t="s">
        <v>43</v>
      </c>
      <c r="B52" s="1227" t="s">
        <v>44</v>
      </c>
      <c r="C52" s="8" t="s">
        <v>18</v>
      </c>
      <c r="D52" s="8"/>
      <c r="E52" s="8">
        <v>235</v>
      </c>
      <c r="F52" s="8">
        <v>196</v>
      </c>
      <c r="G52" s="8">
        <v>255</v>
      </c>
      <c r="H52" s="8">
        <v>265.2</v>
      </c>
      <c r="I52" s="8">
        <v>275.8</v>
      </c>
      <c r="J52" s="8">
        <v>286.83999999999997</v>
      </c>
    </row>
    <row r="53" spans="1:10" ht="15.75" thickBot="1">
      <c r="A53" s="1228"/>
      <c r="B53" s="1228"/>
      <c r="C53" s="8" t="s">
        <v>19</v>
      </c>
      <c r="D53" s="8"/>
      <c r="E53" s="8"/>
      <c r="F53" s="8"/>
      <c r="G53" s="8"/>
      <c r="H53" s="8"/>
      <c r="I53" s="8"/>
      <c r="J53" s="8"/>
    </row>
    <row r="54" spans="1:10" ht="15.75" thickBot="1">
      <c r="A54" s="1228"/>
      <c r="B54" s="1228"/>
      <c r="C54" s="8" t="s">
        <v>20</v>
      </c>
      <c r="D54" s="8"/>
      <c r="E54" s="8">
        <v>235</v>
      </c>
      <c r="F54" s="8">
        <v>196</v>
      </c>
      <c r="G54" s="8">
        <v>255</v>
      </c>
      <c r="H54" s="8">
        <v>265.2</v>
      </c>
      <c r="I54" s="8">
        <v>275.8</v>
      </c>
      <c r="J54" s="8">
        <v>286.83999999999997</v>
      </c>
    </row>
    <row r="55" spans="1:10" ht="15.75" thickBot="1">
      <c r="A55" s="1228"/>
      <c r="B55" s="1228"/>
      <c r="C55" s="8" t="s">
        <v>21</v>
      </c>
      <c r="D55" s="8"/>
      <c r="E55" s="8"/>
      <c r="F55" s="8"/>
      <c r="G55" s="8"/>
      <c r="H55" s="8"/>
      <c r="I55" s="8"/>
      <c r="J55" s="8"/>
    </row>
    <row r="56" spans="1:10" ht="15.75" thickBot="1">
      <c r="A56" s="1229"/>
      <c r="B56" s="1229"/>
      <c r="C56" s="8" t="s">
        <v>22</v>
      </c>
      <c r="D56" s="8"/>
      <c r="E56" s="8"/>
      <c r="F56" s="8"/>
      <c r="G56" s="8"/>
      <c r="H56" s="8"/>
      <c r="I56" s="8"/>
      <c r="J56" s="8"/>
    </row>
    <row r="57" spans="1:10" ht="15.75" thickBot="1">
      <c r="A57" s="1227" t="s">
        <v>45</v>
      </c>
      <c r="B57" s="1227" t="s">
        <v>46</v>
      </c>
      <c r="C57" s="8" t="s">
        <v>18</v>
      </c>
      <c r="D57" s="8">
        <v>321</v>
      </c>
      <c r="E57" s="8">
        <v>342</v>
      </c>
      <c r="F57" s="8">
        <v>358</v>
      </c>
      <c r="G57" s="8">
        <v>372</v>
      </c>
      <c r="H57" s="8">
        <v>386.88</v>
      </c>
      <c r="I57" s="8">
        <v>402.35</v>
      </c>
      <c r="J57" s="8">
        <v>418.44</v>
      </c>
    </row>
    <row r="58" spans="1:10" ht="15.75" thickBot="1">
      <c r="A58" s="1228"/>
      <c r="B58" s="1228"/>
      <c r="C58" s="8" t="s">
        <v>19</v>
      </c>
      <c r="D58" s="8"/>
      <c r="E58" s="8"/>
      <c r="F58" s="8"/>
      <c r="G58" s="8"/>
      <c r="H58" s="8"/>
      <c r="I58" s="8"/>
      <c r="J58" s="8"/>
    </row>
    <row r="59" spans="1:10" ht="15.75" thickBot="1">
      <c r="A59" s="1228"/>
      <c r="B59" s="1228"/>
      <c r="C59" s="8" t="s">
        <v>20</v>
      </c>
      <c r="D59" s="8">
        <v>321</v>
      </c>
      <c r="E59" s="8">
        <v>342</v>
      </c>
      <c r="F59" s="8">
        <v>358</v>
      </c>
      <c r="G59" s="8">
        <v>372</v>
      </c>
      <c r="H59" s="8">
        <v>386.88</v>
      </c>
      <c r="I59" s="8">
        <v>402.35</v>
      </c>
      <c r="J59" s="8">
        <v>418.44</v>
      </c>
    </row>
    <row r="60" spans="1:10" ht="15.75" thickBot="1">
      <c r="A60" s="1228"/>
      <c r="B60" s="1228"/>
      <c r="C60" s="8" t="s">
        <v>21</v>
      </c>
      <c r="D60" s="8"/>
      <c r="E60" s="8"/>
      <c r="F60" s="8"/>
      <c r="G60" s="8"/>
      <c r="H60" s="8"/>
      <c r="I60" s="8"/>
      <c r="J60" s="8"/>
    </row>
    <row r="61" spans="1:10" ht="15.75" thickBot="1">
      <c r="A61" s="1229"/>
      <c r="B61" s="1229"/>
      <c r="C61" s="8" t="s">
        <v>22</v>
      </c>
      <c r="D61" s="8"/>
      <c r="E61" s="8"/>
      <c r="F61" s="8"/>
      <c r="G61" s="8"/>
      <c r="H61" s="8"/>
      <c r="I61" s="8"/>
      <c r="J61" s="8"/>
    </row>
    <row r="62" spans="1:10" ht="110.25" customHeight="1" thickBot="1">
      <c r="A62" s="1227" t="s">
        <v>47</v>
      </c>
      <c r="B62" s="1227" t="s">
        <v>48</v>
      </c>
      <c r="C62" s="8" t="s">
        <v>18</v>
      </c>
      <c r="D62" s="8">
        <v>218</v>
      </c>
      <c r="E62" s="8">
        <v>213</v>
      </c>
      <c r="F62" s="8">
        <v>222</v>
      </c>
      <c r="G62" s="8">
        <v>231</v>
      </c>
      <c r="H62" s="8">
        <v>240.24</v>
      </c>
      <c r="I62" s="8">
        <v>249.84</v>
      </c>
      <c r="J62" s="8">
        <v>259.83999999999997</v>
      </c>
    </row>
    <row r="63" spans="1:10" ht="15.75" thickBot="1">
      <c r="A63" s="1228"/>
      <c r="B63" s="1228"/>
      <c r="C63" s="8" t="s">
        <v>19</v>
      </c>
      <c r="D63" s="8"/>
      <c r="E63" s="8"/>
      <c r="F63" s="8"/>
      <c r="G63" s="8"/>
      <c r="H63" s="8"/>
      <c r="I63" s="8"/>
      <c r="J63" s="8"/>
    </row>
    <row r="64" spans="1:10" ht="15.75" thickBot="1">
      <c r="A64" s="1228"/>
      <c r="B64" s="1228"/>
      <c r="C64" s="8" t="s">
        <v>20</v>
      </c>
      <c r="D64" s="8">
        <v>218</v>
      </c>
      <c r="E64" s="8">
        <v>213</v>
      </c>
      <c r="F64" s="8">
        <v>222</v>
      </c>
      <c r="G64" s="8">
        <v>231</v>
      </c>
      <c r="H64" s="8">
        <v>240.24</v>
      </c>
      <c r="I64" s="8">
        <v>249.84</v>
      </c>
      <c r="J64" s="8">
        <v>259.83999999999997</v>
      </c>
    </row>
    <row r="65" spans="1:10" ht="15.75" thickBot="1">
      <c r="A65" s="1228"/>
      <c r="B65" s="1228"/>
      <c r="C65" s="8" t="s">
        <v>21</v>
      </c>
      <c r="D65" s="8"/>
      <c r="E65" s="8"/>
      <c r="F65" s="8"/>
      <c r="G65" s="8"/>
      <c r="H65" s="8"/>
      <c r="I65" s="8"/>
      <c r="J65" s="8"/>
    </row>
    <row r="66" spans="1:10" ht="15.75" thickBot="1">
      <c r="A66" s="1229"/>
      <c r="B66" s="1229"/>
      <c r="C66" s="8" t="s">
        <v>22</v>
      </c>
      <c r="D66" s="8"/>
      <c r="E66" s="8"/>
      <c r="F66" s="8"/>
      <c r="G66" s="8"/>
      <c r="H66" s="8"/>
      <c r="I66" s="8"/>
      <c r="J66" s="8"/>
    </row>
    <row r="67" spans="1:10" ht="48" customHeight="1" thickBot="1">
      <c r="A67" s="1227" t="s">
        <v>49</v>
      </c>
      <c r="B67" s="1227" t="s">
        <v>50</v>
      </c>
      <c r="C67" s="8" t="s">
        <v>18</v>
      </c>
      <c r="D67" s="8"/>
      <c r="E67" s="8">
        <v>71</v>
      </c>
      <c r="F67" s="8">
        <v>71</v>
      </c>
      <c r="G67" s="8">
        <v>71</v>
      </c>
      <c r="H67" s="8">
        <v>71</v>
      </c>
      <c r="I67" s="8">
        <v>71</v>
      </c>
      <c r="J67" s="8">
        <v>71</v>
      </c>
    </row>
    <row r="68" spans="1:10" ht="15.75" thickBot="1">
      <c r="A68" s="1228"/>
      <c r="B68" s="1228"/>
      <c r="C68" s="8" t="s">
        <v>19</v>
      </c>
      <c r="D68" s="8"/>
      <c r="E68" s="8"/>
      <c r="F68" s="8"/>
      <c r="G68" s="8"/>
      <c r="H68" s="8"/>
      <c r="I68" s="8"/>
      <c r="J68" s="8"/>
    </row>
    <row r="69" spans="1:10" ht="15.75" thickBot="1">
      <c r="A69" s="1228"/>
      <c r="B69" s="1228"/>
      <c r="C69" s="8" t="s">
        <v>20</v>
      </c>
      <c r="D69" s="8"/>
      <c r="E69" s="8">
        <v>71</v>
      </c>
      <c r="F69" s="8">
        <v>71</v>
      </c>
      <c r="G69" s="8">
        <v>71</v>
      </c>
      <c r="H69" s="8">
        <v>71</v>
      </c>
      <c r="I69" s="8">
        <v>71</v>
      </c>
      <c r="J69" s="8">
        <v>71</v>
      </c>
    </row>
    <row r="70" spans="1:10" ht="15.75" thickBot="1">
      <c r="A70" s="1228"/>
      <c r="B70" s="1228"/>
      <c r="C70" s="8" t="s">
        <v>21</v>
      </c>
      <c r="D70" s="8"/>
      <c r="E70" s="8"/>
      <c r="F70" s="8"/>
      <c r="G70" s="8"/>
      <c r="H70" s="8"/>
      <c r="I70" s="8"/>
      <c r="J70" s="8"/>
    </row>
    <row r="71" spans="1:10" ht="15.75" thickBot="1">
      <c r="A71" s="1229"/>
      <c r="B71" s="1229"/>
      <c r="C71" s="8" t="s">
        <v>22</v>
      </c>
      <c r="D71" s="8"/>
      <c r="E71" s="8"/>
      <c r="F71" s="8"/>
      <c r="G71" s="8"/>
      <c r="H71" s="8"/>
      <c r="I71" s="8"/>
      <c r="J71" s="8"/>
    </row>
    <row r="72" spans="1:10" ht="15.75" thickBot="1">
      <c r="A72" s="1227" t="s">
        <v>51</v>
      </c>
      <c r="B72" s="1227" t="s">
        <v>52</v>
      </c>
      <c r="C72" s="8" t="s">
        <v>18</v>
      </c>
      <c r="D72" s="8">
        <v>30002</v>
      </c>
      <c r="E72" s="8">
        <v>34800</v>
      </c>
      <c r="F72" s="8">
        <v>36385</v>
      </c>
      <c r="G72" s="8">
        <v>37545</v>
      </c>
      <c r="H72" s="8">
        <v>39046.800000000003</v>
      </c>
      <c r="I72" s="8">
        <v>40608.671999999999</v>
      </c>
      <c r="J72" s="8">
        <v>42233.01</v>
      </c>
    </row>
    <row r="73" spans="1:10" ht="15.75" thickBot="1">
      <c r="A73" s="1228"/>
      <c r="B73" s="1228"/>
      <c r="C73" s="8" t="s">
        <v>19</v>
      </c>
      <c r="D73" s="8"/>
      <c r="E73" s="8"/>
      <c r="F73" s="8"/>
      <c r="G73" s="8"/>
      <c r="H73" s="8"/>
      <c r="I73" s="8"/>
      <c r="J73" s="8"/>
    </row>
    <row r="74" spans="1:10" ht="15.75" thickBot="1">
      <c r="A74" s="1228"/>
      <c r="B74" s="1228"/>
      <c r="C74" s="8" t="s">
        <v>20</v>
      </c>
      <c r="D74" s="8">
        <v>30002</v>
      </c>
      <c r="E74" s="8">
        <v>34800</v>
      </c>
      <c r="F74" s="8">
        <v>36385</v>
      </c>
      <c r="G74" s="8">
        <v>37545</v>
      </c>
      <c r="H74" s="8">
        <v>39046.800000000003</v>
      </c>
      <c r="I74" s="8">
        <v>40608.671999999999</v>
      </c>
      <c r="J74" s="8">
        <v>42233.01</v>
      </c>
    </row>
    <row r="75" spans="1:10" ht="15.75" thickBot="1">
      <c r="A75" s="1228"/>
      <c r="B75" s="1228"/>
      <c r="C75" s="8" t="s">
        <v>21</v>
      </c>
      <c r="D75" s="8"/>
      <c r="E75" s="8"/>
      <c r="F75" s="8"/>
      <c r="G75" s="8"/>
      <c r="H75" s="8"/>
      <c r="I75" s="8"/>
      <c r="J75" s="8"/>
    </row>
    <row r="76" spans="1:10" ht="15.75" thickBot="1">
      <c r="A76" s="1229"/>
      <c r="B76" s="1229"/>
      <c r="C76" s="8" t="s">
        <v>22</v>
      </c>
      <c r="D76" s="8"/>
      <c r="E76" s="8"/>
      <c r="F76" s="8"/>
      <c r="G76" s="8"/>
      <c r="H76" s="8"/>
      <c r="I76" s="8"/>
      <c r="J76" s="8"/>
    </row>
    <row r="77" spans="1:10" ht="15.75" thickBot="1">
      <c r="A77" s="1227" t="s">
        <v>53</v>
      </c>
      <c r="B77" s="1227" t="s">
        <v>54</v>
      </c>
      <c r="C77" s="8" t="s">
        <v>18</v>
      </c>
      <c r="D77" s="8">
        <v>26.95</v>
      </c>
      <c r="E77" s="8">
        <v>39</v>
      </c>
      <c r="F77" s="8">
        <v>41</v>
      </c>
      <c r="G77" s="8">
        <v>42</v>
      </c>
      <c r="H77" s="8">
        <v>43.68</v>
      </c>
      <c r="I77" s="8">
        <v>45.42</v>
      </c>
      <c r="J77" s="8">
        <v>47.24</v>
      </c>
    </row>
    <row r="78" spans="1:10" ht="15.75" thickBot="1">
      <c r="A78" s="1228"/>
      <c r="B78" s="1228"/>
      <c r="C78" s="8" t="s">
        <v>19</v>
      </c>
      <c r="D78" s="8"/>
      <c r="E78" s="8"/>
      <c r="F78" s="8"/>
      <c r="G78" s="8"/>
      <c r="H78" s="8"/>
      <c r="I78" s="8"/>
      <c r="J78" s="8"/>
    </row>
    <row r="79" spans="1:10" ht="15.75" thickBot="1">
      <c r="A79" s="1228"/>
      <c r="B79" s="1228"/>
      <c r="C79" s="8" t="s">
        <v>20</v>
      </c>
      <c r="D79" s="8">
        <v>26.95</v>
      </c>
      <c r="E79" s="8">
        <v>39</v>
      </c>
      <c r="F79" s="8">
        <v>41</v>
      </c>
      <c r="G79" s="8">
        <v>42</v>
      </c>
      <c r="H79" s="8">
        <v>43.68</v>
      </c>
      <c r="I79" s="8">
        <v>45.42</v>
      </c>
      <c r="J79" s="8">
        <v>47.24</v>
      </c>
    </row>
    <row r="80" spans="1:10" ht="15.75" thickBot="1">
      <c r="A80" s="1228"/>
      <c r="B80" s="1228"/>
      <c r="C80" s="8" t="s">
        <v>21</v>
      </c>
      <c r="D80" s="8"/>
      <c r="E80" s="8"/>
      <c r="F80" s="8"/>
      <c r="G80" s="8"/>
      <c r="H80" s="8"/>
      <c r="I80" s="8"/>
      <c r="J80" s="8"/>
    </row>
    <row r="81" spans="1:10" ht="15.75" thickBot="1">
      <c r="A81" s="1229"/>
      <c r="B81" s="1229"/>
      <c r="C81" s="8" t="s">
        <v>22</v>
      </c>
      <c r="D81" s="8"/>
      <c r="E81" s="8"/>
      <c r="F81" s="8"/>
      <c r="G81" s="8"/>
      <c r="H81" s="8"/>
      <c r="I81" s="8"/>
      <c r="J81" s="8"/>
    </row>
    <row r="82" spans="1:10" ht="15.75" thickBot="1">
      <c r="A82" s="1227" t="s">
        <v>55</v>
      </c>
      <c r="B82" s="1227" t="s">
        <v>56</v>
      </c>
      <c r="C82" s="8" t="s">
        <v>18</v>
      </c>
      <c r="D82" s="8">
        <v>854</v>
      </c>
      <c r="E82" s="8">
        <v>952</v>
      </c>
      <c r="F82" s="8">
        <v>990</v>
      </c>
      <c r="G82" s="8">
        <v>1064</v>
      </c>
      <c r="H82" s="8">
        <v>1106.56</v>
      </c>
      <c r="I82" s="8">
        <v>1150.0820000000001</v>
      </c>
      <c r="J82" s="8">
        <v>1196.8499999999999</v>
      </c>
    </row>
    <row r="83" spans="1:10" ht="15.75" thickBot="1">
      <c r="A83" s="1228"/>
      <c r="B83" s="1228"/>
      <c r="C83" s="8" t="s">
        <v>19</v>
      </c>
      <c r="D83" s="8"/>
      <c r="E83" s="8"/>
      <c r="F83" s="8"/>
      <c r="G83" s="8"/>
      <c r="H83" s="8"/>
      <c r="I83" s="8"/>
      <c r="J83" s="8"/>
    </row>
    <row r="84" spans="1:10" ht="15.75" thickBot="1">
      <c r="A84" s="1228"/>
      <c r="B84" s="1228"/>
      <c r="C84" s="8" t="s">
        <v>20</v>
      </c>
      <c r="D84" s="8">
        <v>854</v>
      </c>
      <c r="E84" s="8">
        <v>952</v>
      </c>
      <c r="F84" s="8">
        <v>990</v>
      </c>
      <c r="G84" s="8">
        <v>1064</v>
      </c>
      <c r="H84" s="8">
        <v>1106.56</v>
      </c>
      <c r="I84" s="8">
        <v>1150.0820000000001</v>
      </c>
      <c r="J84" s="8">
        <v>1196.8499999999999</v>
      </c>
    </row>
    <row r="85" spans="1:10" ht="15.75" thickBot="1">
      <c r="A85" s="1228"/>
      <c r="B85" s="1228"/>
      <c r="C85" s="8" t="s">
        <v>21</v>
      </c>
      <c r="D85" s="8"/>
      <c r="E85" s="8"/>
      <c r="F85" s="8"/>
      <c r="G85" s="8"/>
      <c r="H85" s="8"/>
      <c r="I85" s="8"/>
      <c r="J85" s="8"/>
    </row>
    <row r="86" spans="1:10" ht="15.75" thickBot="1">
      <c r="A86" s="1229"/>
      <c r="B86" s="1229"/>
      <c r="C86" s="8" t="s">
        <v>22</v>
      </c>
      <c r="D86" s="8"/>
      <c r="E86" s="8"/>
      <c r="F86" s="8"/>
      <c r="G86" s="8"/>
      <c r="H86" s="8"/>
      <c r="I86" s="8"/>
      <c r="J86" s="8"/>
    </row>
    <row r="87" spans="1:10" ht="33" customHeight="1" thickBot="1">
      <c r="A87" s="1227" t="s">
        <v>57</v>
      </c>
      <c r="B87" s="1227" t="s">
        <v>58</v>
      </c>
      <c r="C87" s="8" t="s">
        <v>18</v>
      </c>
      <c r="D87" s="8">
        <v>16</v>
      </c>
      <c r="E87" s="8">
        <v>9</v>
      </c>
      <c r="F87" s="8">
        <v>9</v>
      </c>
      <c r="G87" s="8">
        <v>9</v>
      </c>
      <c r="H87" s="8">
        <v>9</v>
      </c>
      <c r="I87" s="8">
        <v>9</v>
      </c>
      <c r="J87" s="8">
        <v>9</v>
      </c>
    </row>
    <row r="88" spans="1:10" ht="15.75" thickBot="1">
      <c r="A88" s="1228"/>
      <c r="B88" s="1228"/>
      <c r="C88" s="8" t="s">
        <v>19</v>
      </c>
      <c r="D88" s="8"/>
      <c r="E88" s="8"/>
      <c r="F88" s="8"/>
      <c r="G88" s="8"/>
      <c r="H88" s="8"/>
      <c r="I88" s="8"/>
      <c r="J88" s="8"/>
    </row>
    <row r="89" spans="1:10" ht="15.75" thickBot="1">
      <c r="A89" s="1228"/>
      <c r="B89" s="1228"/>
      <c r="C89" s="8" t="s">
        <v>20</v>
      </c>
      <c r="D89" s="8">
        <v>16</v>
      </c>
      <c r="E89" s="8">
        <v>9</v>
      </c>
      <c r="F89" s="8">
        <v>9</v>
      </c>
      <c r="G89" s="8">
        <v>9</v>
      </c>
      <c r="H89" s="8">
        <v>9</v>
      </c>
      <c r="I89" s="8">
        <v>9</v>
      </c>
      <c r="J89" s="8">
        <v>9</v>
      </c>
    </row>
    <row r="90" spans="1:10" ht="15.75" thickBot="1">
      <c r="A90" s="1228"/>
      <c r="B90" s="1228"/>
      <c r="C90" s="8" t="s">
        <v>21</v>
      </c>
      <c r="D90" s="8"/>
      <c r="E90" s="8"/>
      <c r="F90" s="8"/>
      <c r="G90" s="8"/>
      <c r="H90" s="8"/>
      <c r="I90" s="8"/>
      <c r="J90" s="8"/>
    </row>
    <row r="91" spans="1:10" ht="15.75" thickBot="1">
      <c r="A91" s="1229"/>
      <c r="B91" s="1229"/>
      <c r="C91" s="8" t="s">
        <v>22</v>
      </c>
      <c r="D91" s="8"/>
      <c r="E91" s="8"/>
      <c r="F91" s="8"/>
      <c r="G91" s="8"/>
      <c r="H91" s="8"/>
      <c r="I91" s="8"/>
      <c r="J91" s="8"/>
    </row>
    <row r="92" spans="1:10" ht="57" customHeight="1" thickBot="1">
      <c r="A92" s="1227" t="s">
        <v>59</v>
      </c>
      <c r="B92" s="1227" t="s">
        <v>60</v>
      </c>
      <c r="C92" s="8" t="s">
        <v>18</v>
      </c>
      <c r="D92" s="8">
        <v>10692</v>
      </c>
      <c r="E92" s="8">
        <v>10603</v>
      </c>
      <c r="F92" s="8">
        <v>10639</v>
      </c>
      <c r="G92" s="8">
        <v>10641</v>
      </c>
      <c r="H92" s="8">
        <v>11066.64</v>
      </c>
      <c r="I92" s="8">
        <v>11509.3</v>
      </c>
      <c r="J92" s="8">
        <v>11969.69</v>
      </c>
    </row>
    <row r="93" spans="1:10" ht="15.75" thickBot="1">
      <c r="A93" s="1228"/>
      <c r="B93" s="1228"/>
      <c r="C93" s="8" t="s">
        <v>19</v>
      </c>
      <c r="D93" s="8"/>
      <c r="E93" s="8"/>
      <c r="F93" s="8"/>
      <c r="G93" s="8"/>
      <c r="H93" s="8"/>
      <c r="I93" s="8"/>
      <c r="J93" s="8"/>
    </row>
    <row r="94" spans="1:10" ht="15.75" thickBot="1">
      <c r="A94" s="1228"/>
      <c r="B94" s="1228"/>
      <c r="C94" s="8" t="s">
        <v>20</v>
      </c>
      <c r="D94" s="8">
        <v>10692</v>
      </c>
      <c r="E94" s="8">
        <v>10603</v>
      </c>
      <c r="F94" s="8">
        <v>10639</v>
      </c>
      <c r="G94" s="8">
        <v>10641</v>
      </c>
      <c r="H94" s="8">
        <v>11066.64</v>
      </c>
      <c r="I94" s="8">
        <v>11509.3</v>
      </c>
      <c r="J94" s="8">
        <v>11969.69</v>
      </c>
    </row>
    <row r="95" spans="1:10" ht="15.75" thickBot="1">
      <c r="A95" s="1228"/>
      <c r="B95" s="1228"/>
      <c r="C95" s="8" t="s">
        <v>21</v>
      </c>
      <c r="D95" s="8"/>
      <c r="E95" s="8"/>
      <c r="F95" s="8"/>
      <c r="G95" s="8"/>
      <c r="H95" s="8"/>
      <c r="I95" s="8"/>
      <c r="J95" s="8"/>
    </row>
    <row r="96" spans="1:10" ht="15.75" thickBot="1">
      <c r="A96" s="1229"/>
      <c r="B96" s="1229"/>
      <c r="C96" s="8" t="s">
        <v>22</v>
      </c>
      <c r="D96" s="8"/>
      <c r="E96" s="8"/>
      <c r="F96" s="8"/>
      <c r="G96" s="8"/>
      <c r="H96" s="8"/>
      <c r="I96" s="8"/>
      <c r="J96" s="8"/>
    </row>
    <row r="97" spans="1:10" ht="21" customHeight="1" thickBot="1">
      <c r="A97" s="1227" t="s">
        <v>61</v>
      </c>
      <c r="B97" s="1227" t="s">
        <v>62</v>
      </c>
      <c r="C97" s="8" t="s">
        <v>18</v>
      </c>
      <c r="D97" s="8">
        <v>27818</v>
      </c>
      <c r="E97" s="8">
        <v>29700</v>
      </c>
      <c r="F97" s="8">
        <v>31037</v>
      </c>
      <c r="G97" s="8">
        <v>32278</v>
      </c>
      <c r="H97" s="8">
        <v>33569.120000000003</v>
      </c>
      <c r="I97" s="8">
        <v>34911.879999999997</v>
      </c>
      <c r="J97" s="8">
        <v>36308.36</v>
      </c>
    </row>
    <row r="98" spans="1:10" ht="15.75" thickBot="1">
      <c r="A98" s="1228"/>
      <c r="B98" s="1228"/>
      <c r="C98" s="8" t="s">
        <v>19</v>
      </c>
      <c r="D98" s="8"/>
      <c r="E98" s="8"/>
      <c r="F98" s="8"/>
      <c r="G98" s="8"/>
      <c r="H98" s="8"/>
      <c r="I98" s="8"/>
      <c r="J98" s="8"/>
    </row>
    <row r="99" spans="1:10" ht="15.75" thickBot="1">
      <c r="A99" s="1228"/>
      <c r="B99" s="1228"/>
      <c r="C99" s="8" t="s">
        <v>20</v>
      </c>
      <c r="D99" s="8">
        <v>27818</v>
      </c>
      <c r="E99" s="8">
        <v>29700</v>
      </c>
      <c r="F99" s="8">
        <v>31037</v>
      </c>
      <c r="G99" s="8">
        <v>32278</v>
      </c>
      <c r="H99" s="8">
        <v>33569.120000000003</v>
      </c>
      <c r="I99" s="8">
        <v>34911.879999999997</v>
      </c>
      <c r="J99" s="8">
        <v>36308.36</v>
      </c>
    </row>
    <row r="100" spans="1:10" ht="15.75" thickBot="1">
      <c r="A100" s="1228"/>
      <c r="B100" s="1228"/>
      <c r="C100" s="8" t="s">
        <v>21</v>
      </c>
      <c r="D100" s="8"/>
      <c r="E100" s="8"/>
      <c r="F100" s="8"/>
      <c r="G100" s="8"/>
      <c r="H100" s="8"/>
      <c r="I100" s="8"/>
      <c r="J100" s="8"/>
    </row>
    <row r="101" spans="1:10" ht="15.75" thickBot="1">
      <c r="A101" s="1229"/>
      <c r="B101" s="1229"/>
      <c r="C101" s="8" t="s">
        <v>22</v>
      </c>
      <c r="D101" s="8"/>
      <c r="E101" s="8"/>
      <c r="F101" s="8"/>
      <c r="G101" s="8"/>
      <c r="H101" s="8"/>
      <c r="I101" s="8"/>
      <c r="J101" s="8"/>
    </row>
    <row r="102" spans="1:10" ht="60" customHeight="1" thickBot="1">
      <c r="A102" s="1227" t="s">
        <v>63</v>
      </c>
      <c r="B102" s="1227" t="s">
        <v>64</v>
      </c>
      <c r="C102" s="8" t="s">
        <v>18</v>
      </c>
      <c r="D102" s="8">
        <v>2413</v>
      </c>
      <c r="E102" s="8">
        <v>2172</v>
      </c>
      <c r="F102" s="8">
        <v>2270</v>
      </c>
      <c r="G102" s="8">
        <v>2361</v>
      </c>
      <c r="H102" s="8">
        <v>2455.44</v>
      </c>
      <c r="I102" s="8">
        <v>2553.65</v>
      </c>
      <c r="J102" s="8">
        <v>2655.8</v>
      </c>
    </row>
    <row r="103" spans="1:10" ht="15.75" thickBot="1">
      <c r="A103" s="1228"/>
      <c r="B103" s="1228"/>
      <c r="C103" s="8" t="s">
        <v>19</v>
      </c>
      <c r="D103" s="8"/>
      <c r="E103" s="8"/>
      <c r="F103" s="8"/>
      <c r="G103" s="8"/>
      <c r="H103" s="8"/>
      <c r="I103" s="8"/>
      <c r="J103" s="8"/>
    </row>
    <row r="104" spans="1:10" ht="15.75" thickBot="1">
      <c r="A104" s="1228"/>
      <c r="B104" s="1228"/>
      <c r="C104" s="8" t="s">
        <v>20</v>
      </c>
      <c r="D104" s="8">
        <v>2413</v>
      </c>
      <c r="E104" s="8">
        <v>2172</v>
      </c>
      <c r="F104" s="8">
        <v>2270</v>
      </c>
      <c r="G104" s="8">
        <v>2361</v>
      </c>
      <c r="H104" s="8">
        <v>2455.44</v>
      </c>
      <c r="I104" s="8">
        <v>2553.65</v>
      </c>
      <c r="J104" s="8">
        <v>2655.8</v>
      </c>
    </row>
    <row r="105" spans="1:10" ht="15.75" thickBot="1">
      <c r="A105" s="1228"/>
      <c r="B105" s="1228"/>
      <c r="C105" s="8" t="s">
        <v>21</v>
      </c>
      <c r="D105" s="8"/>
      <c r="E105" s="8"/>
      <c r="F105" s="8"/>
      <c r="G105" s="8"/>
      <c r="H105" s="8"/>
      <c r="I105" s="8"/>
      <c r="J105" s="8"/>
    </row>
    <row r="106" spans="1:10" ht="15.75" thickBot="1">
      <c r="A106" s="1229"/>
      <c r="B106" s="1229"/>
      <c r="C106" s="8" t="s">
        <v>22</v>
      </c>
      <c r="D106" s="8"/>
      <c r="E106" s="8"/>
      <c r="F106" s="8"/>
      <c r="G106" s="8"/>
      <c r="H106" s="8"/>
      <c r="I106" s="8"/>
      <c r="J106" s="8"/>
    </row>
    <row r="107" spans="1:10" ht="15.75" thickBot="1">
      <c r="A107" s="1227" t="s">
        <v>65</v>
      </c>
      <c r="B107" s="1227" t="s">
        <v>66</v>
      </c>
      <c r="C107" s="8" t="s">
        <v>18</v>
      </c>
      <c r="D107" s="8">
        <v>6972</v>
      </c>
      <c r="E107" s="8">
        <v>9941</v>
      </c>
      <c r="F107" s="8">
        <v>10388</v>
      </c>
      <c r="G107" s="8">
        <v>10804</v>
      </c>
      <c r="H107" s="8">
        <v>11236.16</v>
      </c>
      <c r="I107" s="8">
        <v>11685.6</v>
      </c>
      <c r="J107" s="8">
        <v>12153.03</v>
      </c>
    </row>
    <row r="108" spans="1:10" ht="15.75" thickBot="1">
      <c r="A108" s="1228"/>
      <c r="B108" s="1228"/>
      <c r="C108" s="8" t="s">
        <v>19</v>
      </c>
      <c r="D108" s="8"/>
      <c r="E108" s="8"/>
      <c r="F108" s="8"/>
      <c r="G108" s="8"/>
      <c r="H108" s="8"/>
      <c r="I108" s="8"/>
      <c r="J108" s="8"/>
    </row>
    <row r="109" spans="1:10" ht="15.75" thickBot="1">
      <c r="A109" s="1228"/>
      <c r="B109" s="1228"/>
      <c r="C109" s="8" t="s">
        <v>20</v>
      </c>
      <c r="D109" s="8">
        <v>6972</v>
      </c>
      <c r="E109" s="8">
        <v>9941</v>
      </c>
      <c r="F109" s="8">
        <v>10388</v>
      </c>
      <c r="G109" s="8">
        <v>10804</v>
      </c>
      <c r="H109" s="8">
        <v>11236.16</v>
      </c>
      <c r="I109" s="8">
        <v>11685.6</v>
      </c>
      <c r="J109" s="8">
        <v>12153.03</v>
      </c>
    </row>
    <row r="110" spans="1:10" ht="15.75" thickBot="1">
      <c r="A110" s="1228"/>
      <c r="B110" s="1228"/>
      <c r="C110" s="8" t="s">
        <v>21</v>
      </c>
      <c r="D110" s="8"/>
      <c r="E110" s="8"/>
      <c r="F110" s="8"/>
      <c r="G110" s="8"/>
      <c r="H110" s="8"/>
      <c r="I110" s="8"/>
      <c r="J110" s="8"/>
    </row>
    <row r="111" spans="1:10" ht="15.75" thickBot="1">
      <c r="A111" s="1229"/>
      <c r="B111" s="1229"/>
      <c r="C111" s="8" t="s">
        <v>22</v>
      </c>
      <c r="D111" s="8"/>
      <c r="E111" s="8"/>
      <c r="F111" s="8"/>
      <c r="G111" s="8"/>
      <c r="H111" s="8"/>
      <c r="I111" s="8"/>
      <c r="J111" s="8"/>
    </row>
    <row r="112" spans="1:10" ht="33" customHeight="1" thickBot="1">
      <c r="A112" s="1227" t="s">
        <v>67</v>
      </c>
      <c r="B112" s="1227" t="s">
        <v>68</v>
      </c>
      <c r="C112" s="8" t="s">
        <v>18</v>
      </c>
      <c r="D112" s="8">
        <v>5121</v>
      </c>
      <c r="E112" s="8">
        <v>5944</v>
      </c>
      <c r="F112" s="8">
        <v>6211</v>
      </c>
      <c r="G112" s="8">
        <v>6459</v>
      </c>
      <c r="H112" s="8">
        <v>6717.36</v>
      </c>
      <c r="I112" s="8">
        <v>6986.05</v>
      </c>
      <c r="J112" s="8">
        <v>7265.49</v>
      </c>
    </row>
    <row r="113" spans="1:10" ht="15.75" thickBot="1">
      <c r="A113" s="1228"/>
      <c r="B113" s="1228"/>
      <c r="C113" s="8" t="s">
        <v>19</v>
      </c>
      <c r="D113" s="8"/>
      <c r="E113" s="8"/>
      <c r="F113" s="8"/>
      <c r="G113" s="8"/>
      <c r="H113" s="8"/>
      <c r="I113" s="8"/>
      <c r="J113" s="8"/>
    </row>
    <row r="114" spans="1:10" ht="15.75" thickBot="1">
      <c r="A114" s="1228"/>
      <c r="B114" s="1228"/>
      <c r="C114" s="8" t="s">
        <v>20</v>
      </c>
      <c r="D114" s="8">
        <v>5121</v>
      </c>
      <c r="E114" s="8">
        <v>5944</v>
      </c>
      <c r="F114" s="8">
        <v>6211</v>
      </c>
      <c r="G114" s="8">
        <v>6459</v>
      </c>
      <c r="H114" s="8">
        <v>6717.36</v>
      </c>
      <c r="I114" s="8">
        <v>6986.05</v>
      </c>
      <c r="J114" s="8">
        <v>7265.49</v>
      </c>
    </row>
    <row r="115" spans="1:10" ht="15.75" thickBot="1">
      <c r="A115" s="1228"/>
      <c r="B115" s="1228"/>
      <c r="C115" s="8" t="s">
        <v>21</v>
      </c>
      <c r="D115" s="8"/>
      <c r="E115" s="8"/>
      <c r="F115" s="8"/>
      <c r="G115" s="8"/>
      <c r="H115" s="8"/>
      <c r="I115" s="8"/>
      <c r="J115" s="8"/>
    </row>
    <row r="116" spans="1:10" ht="15.75" thickBot="1">
      <c r="A116" s="1229"/>
      <c r="B116" s="1229"/>
      <c r="C116" s="8" t="s">
        <v>22</v>
      </c>
      <c r="D116" s="8"/>
      <c r="E116" s="8"/>
      <c r="F116" s="8"/>
      <c r="G116" s="8"/>
      <c r="H116" s="8"/>
      <c r="I116" s="8"/>
      <c r="J116" s="8"/>
    </row>
    <row r="117" spans="1:10" ht="15.75" thickBot="1">
      <c r="A117" s="1227" t="s">
        <v>69</v>
      </c>
      <c r="B117" s="1227" t="s">
        <v>70</v>
      </c>
      <c r="C117" s="8" t="s">
        <v>18</v>
      </c>
      <c r="D117" s="8">
        <v>508</v>
      </c>
      <c r="E117" s="8">
        <v>589</v>
      </c>
      <c r="F117" s="8">
        <v>616</v>
      </c>
      <c r="G117" s="8">
        <v>640</v>
      </c>
      <c r="H117" s="8">
        <v>665.6</v>
      </c>
      <c r="I117" s="8">
        <v>692.22</v>
      </c>
      <c r="J117" s="8">
        <v>719.91</v>
      </c>
    </row>
    <row r="118" spans="1:10" ht="15.75" thickBot="1">
      <c r="A118" s="1228"/>
      <c r="B118" s="1228"/>
      <c r="C118" s="8" t="s">
        <v>19</v>
      </c>
      <c r="D118" s="8"/>
      <c r="E118" s="8"/>
      <c r="F118" s="8"/>
      <c r="G118" s="8"/>
      <c r="H118" s="8"/>
      <c r="I118" s="8"/>
      <c r="J118" s="8"/>
    </row>
    <row r="119" spans="1:10" ht="15.75" thickBot="1">
      <c r="A119" s="1228"/>
      <c r="B119" s="1228"/>
      <c r="C119" s="8" t="s">
        <v>20</v>
      </c>
      <c r="D119" s="8">
        <v>508</v>
      </c>
      <c r="E119" s="8">
        <v>589</v>
      </c>
      <c r="F119" s="8">
        <v>616</v>
      </c>
      <c r="G119" s="8">
        <v>640</v>
      </c>
      <c r="H119" s="8">
        <v>665.6</v>
      </c>
      <c r="I119" s="8">
        <v>692.22</v>
      </c>
      <c r="J119" s="8">
        <v>719.91</v>
      </c>
    </row>
    <row r="120" spans="1:10" ht="15.75" thickBot="1">
      <c r="A120" s="1228"/>
      <c r="B120" s="1228"/>
      <c r="C120" s="8" t="s">
        <v>21</v>
      </c>
      <c r="D120" s="8"/>
      <c r="E120" s="8"/>
      <c r="F120" s="8"/>
      <c r="G120" s="8"/>
      <c r="H120" s="8"/>
      <c r="I120" s="8"/>
      <c r="J120" s="8"/>
    </row>
    <row r="121" spans="1:10" ht="15.75" thickBot="1">
      <c r="A121" s="1229"/>
      <c r="B121" s="1229"/>
      <c r="C121" s="8" t="s">
        <v>22</v>
      </c>
      <c r="D121" s="8"/>
      <c r="E121" s="8"/>
      <c r="F121" s="8"/>
      <c r="G121" s="8"/>
      <c r="H121" s="8"/>
      <c r="I121" s="8"/>
      <c r="J121" s="8"/>
    </row>
    <row r="122" spans="1:10" ht="15.75" thickBot="1">
      <c r="A122" s="1233" t="s">
        <v>71</v>
      </c>
      <c r="B122" s="9" t="s">
        <v>72</v>
      </c>
      <c r="C122" s="10" t="s">
        <v>18</v>
      </c>
      <c r="D122" s="10">
        <v>38978</v>
      </c>
      <c r="E122" s="10">
        <v>46403</v>
      </c>
      <c r="F122" s="10">
        <v>51843</v>
      </c>
      <c r="G122" s="10">
        <v>57533</v>
      </c>
      <c r="H122" s="10">
        <v>59834.32</v>
      </c>
      <c r="I122" s="10">
        <v>62227.69</v>
      </c>
      <c r="J122" s="10">
        <v>64716.800000000003</v>
      </c>
    </row>
    <row r="123" spans="1:10" ht="15.75" thickBot="1">
      <c r="A123" s="1234"/>
      <c r="B123" s="9" t="s">
        <v>73</v>
      </c>
      <c r="C123" s="10" t="s">
        <v>19</v>
      </c>
      <c r="D123" s="10"/>
      <c r="E123" s="10"/>
      <c r="F123" s="10"/>
      <c r="G123" s="10"/>
      <c r="H123" s="10"/>
      <c r="I123" s="10"/>
      <c r="J123" s="10"/>
    </row>
    <row r="124" spans="1:10" ht="15.75" thickBot="1">
      <c r="A124" s="1234"/>
      <c r="B124" s="11"/>
      <c r="C124" s="10" t="s">
        <v>20</v>
      </c>
      <c r="D124" s="10">
        <v>38978</v>
      </c>
      <c r="E124" s="10">
        <v>46403</v>
      </c>
      <c r="F124" s="10">
        <v>51843</v>
      </c>
      <c r="G124" s="10">
        <v>57533</v>
      </c>
      <c r="H124" s="10">
        <v>59834.32</v>
      </c>
      <c r="I124" s="10">
        <v>62227.69</v>
      </c>
      <c r="J124" s="10">
        <v>64716.800000000003</v>
      </c>
    </row>
    <row r="125" spans="1:10" ht="15.75" thickBot="1">
      <c r="A125" s="1234"/>
      <c r="B125" s="11"/>
      <c r="C125" s="10" t="s">
        <v>21</v>
      </c>
      <c r="D125" s="10"/>
      <c r="E125" s="10"/>
      <c r="F125" s="10"/>
      <c r="G125" s="10"/>
      <c r="H125" s="10"/>
      <c r="I125" s="10"/>
      <c r="J125" s="10"/>
    </row>
    <row r="126" spans="1:10" ht="15.75" thickBot="1">
      <c r="A126" s="1235"/>
      <c r="B126" s="12"/>
      <c r="C126" s="10" t="s">
        <v>22</v>
      </c>
      <c r="D126" s="10"/>
      <c r="E126" s="10"/>
      <c r="F126" s="10"/>
      <c r="G126" s="10"/>
      <c r="H126" s="10"/>
      <c r="I126" s="10"/>
      <c r="J126" s="10"/>
    </row>
    <row r="127" spans="1:10" ht="15.75" thickBot="1">
      <c r="A127" s="1227" t="s">
        <v>74</v>
      </c>
      <c r="B127" s="7" t="s">
        <v>72</v>
      </c>
      <c r="C127" s="8" t="s">
        <v>18</v>
      </c>
      <c r="D127" s="8">
        <v>38978</v>
      </c>
      <c r="E127" s="8">
        <v>46403</v>
      </c>
      <c r="F127" s="8">
        <v>51843</v>
      </c>
      <c r="G127" s="8">
        <v>57533</v>
      </c>
      <c r="H127" s="8">
        <v>59834.32</v>
      </c>
      <c r="I127" s="8">
        <v>62227.69</v>
      </c>
      <c r="J127" s="8">
        <v>64716.800000000003</v>
      </c>
    </row>
    <row r="128" spans="1:10" ht="24.75" thickBot="1">
      <c r="A128" s="1228"/>
      <c r="B128" s="7" t="s">
        <v>75</v>
      </c>
      <c r="C128" s="8" t="s">
        <v>19</v>
      </c>
      <c r="D128" s="8"/>
      <c r="E128" s="8"/>
      <c r="F128" s="8"/>
      <c r="G128" s="8"/>
      <c r="H128" s="8"/>
      <c r="I128" s="8"/>
      <c r="J128" s="8"/>
    </row>
    <row r="129" spans="1:10" ht="15.75" thickBot="1">
      <c r="A129" s="1228"/>
      <c r="B129" s="2"/>
      <c r="C129" s="8" t="s">
        <v>20</v>
      </c>
      <c r="D129" s="8">
        <v>38978</v>
      </c>
      <c r="E129" s="8">
        <v>46403</v>
      </c>
      <c r="F129" s="8">
        <v>51843</v>
      </c>
      <c r="G129" s="8">
        <v>57533</v>
      </c>
      <c r="H129" s="8">
        <v>59834.32</v>
      </c>
      <c r="I129" s="8">
        <v>62227.69</v>
      </c>
      <c r="J129" s="8">
        <v>64716.800000000003</v>
      </c>
    </row>
    <row r="130" spans="1:10" ht="15.75" thickBot="1">
      <c r="A130" s="1228"/>
      <c r="B130" s="2"/>
      <c r="C130" s="8" t="s">
        <v>21</v>
      </c>
      <c r="D130" s="8"/>
      <c r="E130" s="8"/>
      <c r="F130" s="8"/>
      <c r="G130" s="8"/>
      <c r="H130" s="8"/>
      <c r="I130" s="8"/>
      <c r="J130" s="8"/>
    </row>
    <row r="131" spans="1:10" ht="15.75" thickBot="1">
      <c r="A131" s="1229"/>
      <c r="B131" s="3"/>
      <c r="C131" s="8" t="s">
        <v>22</v>
      </c>
      <c r="D131" s="8"/>
      <c r="E131" s="8"/>
      <c r="F131" s="8"/>
      <c r="G131" s="8"/>
      <c r="H131" s="8"/>
      <c r="I131" s="8"/>
      <c r="J131" s="8"/>
    </row>
    <row r="132" spans="1:10" ht="15.75" thickBot="1">
      <c r="A132" s="1233" t="s">
        <v>76</v>
      </c>
      <c r="B132" s="1233" t="s">
        <v>77</v>
      </c>
      <c r="C132" s="10" t="s">
        <v>18</v>
      </c>
      <c r="D132" s="10">
        <v>69047</v>
      </c>
      <c r="E132" s="10">
        <v>125201</v>
      </c>
      <c r="F132" s="10">
        <v>118708</v>
      </c>
      <c r="G132" s="10">
        <v>165649</v>
      </c>
      <c r="H132" s="10">
        <v>172271.84</v>
      </c>
      <c r="I132" s="10">
        <v>179162.67</v>
      </c>
      <c r="J132" s="10">
        <v>186329.17</v>
      </c>
    </row>
    <row r="133" spans="1:10" ht="15.75" thickBot="1">
      <c r="A133" s="1234"/>
      <c r="B133" s="1234"/>
      <c r="C133" s="10" t="s">
        <v>19</v>
      </c>
      <c r="D133" s="10">
        <v>4764</v>
      </c>
      <c r="E133" s="10">
        <v>47358</v>
      </c>
      <c r="F133" s="10">
        <v>49624</v>
      </c>
      <c r="G133" s="10">
        <v>51609</v>
      </c>
      <c r="H133" s="10">
        <v>53673.36</v>
      </c>
      <c r="I133" s="10">
        <v>55820.28</v>
      </c>
      <c r="J133" s="10">
        <v>58053.09</v>
      </c>
    </row>
    <row r="134" spans="1:10" ht="15.75" thickBot="1">
      <c r="A134" s="1234"/>
      <c r="B134" s="1234"/>
      <c r="C134" s="10" t="s">
        <v>20</v>
      </c>
      <c r="D134" s="10">
        <v>64283</v>
      </c>
      <c r="E134" s="10">
        <f>E135</f>
        <v>85265</v>
      </c>
      <c r="F134" s="10">
        <v>69084</v>
      </c>
      <c r="G134" s="10">
        <v>114040</v>
      </c>
      <c r="H134" s="10">
        <v>118598.48</v>
      </c>
      <c r="I134" s="10">
        <v>123342.39</v>
      </c>
      <c r="J134" s="10">
        <v>128276.08</v>
      </c>
    </row>
    <row r="135" spans="1:10" ht="15.75" thickBot="1">
      <c r="A135" s="1234"/>
      <c r="B135" s="1234"/>
      <c r="C135" s="10" t="s">
        <v>21</v>
      </c>
      <c r="D135" s="10"/>
      <c r="E135" s="10">
        <f>E154+E159+E164+E169+E174+E179+E184</f>
        <v>85265</v>
      </c>
      <c r="F135" s="10"/>
      <c r="G135" s="10"/>
      <c r="H135" s="10"/>
      <c r="I135" s="10"/>
      <c r="J135" s="10"/>
    </row>
    <row r="136" spans="1:10" ht="15.75" thickBot="1">
      <c r="A136" s="1235"/>
      <c r="B136" s="1235"/>
      <c r="C136" s="10" t="s">
        <v>22</v>
      </c>
      <c r="D136" s="10"/>
      <c r="E136" s="10"/>
      <c r="F136" s="10"/>
      <c r="G136" s="10"/>
      <c r="H136" s="10"/>
      <c r="I136" s="10"/>
      <c r="J136" s="10"/>
    </row>
    <row r="137" spans="1:10" ht="70.5" customHeight="1" thickBot="1">
      <c r="A137" s="1227" t="s">
        <v>78</v>
      </c>
      <c r="B137" s="1227" t="s">
        <v>79</v>
      </c>
      <c r="C137" s="8" t="s">
        <v>18</v>
      </c>
      <c r="D137" s="8"/>
      <c r="E137" s="8">
        <v>42004</v>
      </c>
      <c r="F137" s="8">
        <v>44005</v>
      </c>
      <c r="G137" s="8">
        <v>45765</v>
      </c>
      <c r="H137" s="8">
        <v>47595.6</v>
      </c>
      <c r="I137" s="8">
        <v>49499.42</v>
      </c>
      <c r="J137" s="8">
        <v>51479.4</v>
      </c>
    </row>
    <row r="138" spans="1:10" ht="15.75" thickBot="1">
      <c r="A138" s="1228"/>
      <c r="B138" s="1228"/>
      <c r="C138" s="13" t="s">
        <v>19</v>
      </c>
      <c r="D138" s="13"/>
      <c r="E138" s="13">
        <v>42004</v>
      </c>
      <c r="F138" s="13">
        <v>44005</v>
      </c>
      <c r="G138" s="13">
        <v>45765</v>
      </c>
      <c r="H138" s="13">
        <v>47595.6</v>
      </c>
      <c r="I138" s="13">
        <v>49499.42</v>
      </c>
      <c r="J138" s="13">
        <v>51479.4</v>
      </c>
    </row>
    <row r="139" spans="1:10" ht="15.75" thickBot="1">
      <c r="A139" s="1228"/>
      <c r="B139" s="1228"/>
      <c r="C139" s="8" t="s">
        <v>20</v>
      </c>
      <c r="D139" s="8"/>
      <c r="E139" s="8"/>
      <c r="F139" s="8"/>
      <c r="G139" s="8"/>
      <c r="H139" s="8"/>
      <c r="I139" s="8"/>
      <c r="J139" s="8"/>
    </row>
    <row r="140" spans="1:10" ht="15.75" thickBot="1">
      <c r="A140" s="1228"/>
      <c r="B140" s="1228"/>
      <c r="C140" s="8" t="s">
        <v>21</v>
      </c>
      <c r="D140" s="8"/>
      <c r="E140" s="8"/>
      <c r="F140" s="8"/>
      <c r="G140" s="8"/>
      <c r="H140" s="8"/>
      <c r="I140" s="8"/>
      <c r="J140" s="8"/>
    </row>
    <row r="141" spans="1:10" ht="15.75" thickBot="1">
      <c r="A141" s="1229"/>
      <c r="B141" s="1229"/>
      <c r="C141" s="8" t="s">
        <v>22</v>
      </c>
      <c r="D141" s="8"/>
      <c r="E141" s="8"/>
      <c r="F141" s="8"/>
      <c r="G141" s="8"/>
      <c r="H141" s="8"/>
      <c r="I141" s="8"/>
      <c r="J141" s="8"/>
    </row>
    <row r="142" spans="1:10" ht="68.25" customHeight="1" thickBot="1">
      <c r="A142" s="1227" t="s">
        <v>80</v>
      </c>
      <c r="B142" s="1227" t="s">
        <v>81</v>
      </c>
      <c r="C142" s="8" t="s">
        <v>18</v>
      </c>
      <c r="D142" s="8">
        <v>4029</v>
      </c>
      <c r="E142" s="8">
        <v>4650</v>
      </c>
      <c r="F142" s="8">
        <v>4883</v>
      </c>
      <c r="G142" s="8">
        <v>5078</v>
      </c>
      <c r="H142" s="8">
        <v>5281.12</v>
      </c>
      <c r="I142" s="8">
        <v>5492.36</v>
      </c>
      <c r="J142" s="8">
        <v>5712.05</v>
      </c>
    </row>
    <row r="143" spans="1:10" ht="15.75" thickBot="1">
      <c r="A143" s="1228"/>
      <c r="B143" s="1228"/>
      <c r="C143" s="13" t="s">
        <v>19</v>
      </c>
      <c r="D143" s="13">
        <v>4029</v>
      </c>
      <c r="E143" s="13">
        <v>4650</v>
      </c>
      <c r="F143" s="13">
        <v>4883</v>
      </c>
      <c r="G143" s="13">
        <v>5078</v>
      </c>
      <c r="H143" s="13">
        <v>5281.12</v>
      </c>
      <c r="I143" s="13">
        <v>5492.36</v>
      </c>
      <c r="J143" s="13">
        <v>5712.05</v>
      </c>
    </row>
    <row r="144" spans="1:10" ht="15.75" thickBot="1">
      <c r="A144" s="1228"/>
      <c r="B144" s="1228"/>
      <c r="C144" s="8" t="s">
        <v>20</v>
      </c>
      <c r="D144" s="8"/>
      <c r="E144" s="8"/>
      <c r="F144" s="8"/>
      <c r="G144" s="8"/>
      <c r="H144" s="8"/>
      <c r="I144" s="8"/>
      <c r="J144" s="8"/>
    </row>
    <row r="145" spans="1:10" ht="15.75" thickBot="1">
      <c r="A145" s="1228"/>
      <c r="B145" s="1228"/>
      <c r="C145" s="8" t="s">
        <v>21</v>
      </c>
      <c r="D145" s="8"/>
      <c r="E145" s="8"/>
      <c r="F145" s="8"/>
      <c r="G145" s="8"/>
      <c r="H145" s="8"/>
      <c r="I145" s="8"/>
      <c r="J145" s="8"/>
    </row>
    <row r="146" spans="1:10" ht="15.75" thickBot="1">
      <c r="A146" s="1229"/>
      <c r="B146" s="1229"/>
      <c r="C146" s="8" t="s">
        <v>22</v>
      </c>
      <c r="D146" s="8"/>
      <c r="E146" s="8"/>
      <c r="F146" s="8"/>
      <c r="G146" s="8"/>
      <c r="H146" s="8"/>
      <c r="I146" s="8"/>
      <c r="J146" s="8"/>
    </row>
    <row r="147" spans="1:10" ht="15.75" thickBot="1">
      <c r="A147" s="1227" t="s">
        <v>82</v>
      </c>
      <c r="B147" s="1227" t="s">
        <v>83</v>
      </c>
      <c r="C147" s="8" t="s">
        <v>18</v>
      </c>
      <c r="D147" s="8">
        <v>735</v>
      </c>
      <c r="E147" s="8">
        <v>704</v>
      </c>
      <c r="F147" s="8">
        <v>736</v>
      </c>
      <c r="G147" s="8">
        <v>766</v>
      </c>
      <c r="H147" s="8">
        <v>796.64</v>
      </c>
      <c r="I147" s="8">
        <v>828.5</v>
      </c>
      <c r="J147" s="8">
        <v>861.64</v>
      </c>
    </row>
    <row r="148" spans="1:10" ht="15.75" thickBot="1">
      <c r="A148" s="1228"/>
      <c r="B148" s="1228"/>
      <c r="C148" s="13" t="s">
        <v>19</v>
      </c>
      <c r="D148" s="13">
        <v>735</v>
      </c>
      <c r="E148" s="13">
        <v>704</v>
      </c>
      <c r="F148" s="13">
        <v>736</v>
      </c>
      <c r="G148" s="13">
        <v>766</v>
      </c>
      <c r="H148" s="13">
        <v>796.64</v>
      </c>
      <c r="I148" s="13">
        <v>828.5</v>
      </c>
      <c r="J148" s="13">
        <v>861.64</v>
      </c>
    </row>
    <row r="149" spans="1:10" ht="15.75" thickBot="1">
      <c r="A149" s="1228"/>
      <c r="B149" s="1228"/>
      <c r="C149" s="8" t="s">
        <v>20</v>
      </c>
      <c r="D149" s="8"/>
      <c r="E149" s="8"/>
      <c r="F149" s="8"/>
      <c r="G149" s="8"/>
      <c r="H149" s="8"/>
      <c r="I149" s="8"/>
      <c r="J149" s="8"/>
    </row>
    <row r="150" spans="1:10" ht="15.75" thickBot="1">
      <c r="A150" s="1228"/>
      <c r="B150" s="1228"/>
      <c r="C150" s="8" t="s">
        <v>21</v>
      </c>
      <c r="D150" s="8"/>
      <c r="E150" s="8"/>
      <c r="F150" s="8"/>
      <c r="G150" s="8"/>
      <c r="H150" s="8"/>
      <c r="I150" s="8"/>
      <c r="J150" s="8"/>
    </row>
    <row r="151" spans="1:10" ht="15.75" thickBot="1">
      <c r="A151" s="1229"/>
      <c r="B151" s="1229"/>
      <c r="C151" s="8" t="s">
        <v>22</v>
      </c>
      <c r="D151" s="8"/>
      <c r="E151" s="8"/>
      <c r="F151" s="8"/>
      <c r="G151" s="8"/>
      <c r="H151" s="8"/>
      <c r="I151" s="8"/>
      <c r="J151" s="8"/>
    </row>
    <row r="152" spans="1:10" ht="15.75" thickBot="1">
      <c r="A152" s="1227" t="s">
        <v>84</v>
      </c>
      <c r="B152" s="1227" t="s">
        <v>85</v>
      </c>
      <c r="C152" s="8" t="s">
        <v>18</v>
      </c>
      <c r="D152" s="8"/>
      <c r="E152" s="8">
        <v>7422</v>
      </c>
      <c r="F152" s="8">
        <v>7755</v>
      </c>
      <c r="G152" s="8">
        <v>8027</v>
      </c>
      <c r="H152" s="8">
        <v>8348.08</v>
      </c>
      <c r="I152" s="8">
        <v>8682</v>
      </c>
      <c r="J152" s="8">
        <v>9029.2800000000007</v>
      </c>
    </row>
    <row r="153" spans="1:10" ht="15.75" thickBot="1">
      <c r="A153" s="1228"/>
      <c r="B153" s="1228"/>
      <c r="C153" s="8" t="s">
        <v>19</v>
      </c>
      <c r="D153" s="8"/>
      <c r="E153" s="8"/>
      <c r="F153" s="8"/>
      <c r="G153" s="8"/>
      <c r="H153" s="8"/>
      <c r="I153" s="8"/>
      <c r="J153" s="8"/>
    </row>
    <row r="154" spans="1:10" ht="15.75" thickBot="1">
      <c r="A154" s="1228"/>
      <c r="B154" s="1228"/>
      <c r="C154" s="8" t="s">
        <v>20</v>
      </c>
      <c r="D154" s="8"/>
      <c r="E154" s="8">
        <v>7422</v>
      </c>
      <c r="F154" s="8">
        <v>7755</v>
      </c>
      <c r="G154" s="8">
        <v>8027</v>
      </c>
      <c r="H154" s="8">
        <v>8348.08</v>
      </c>
      <c r="I154" s="8">
        <v>8682</v>
      </c>
      <c r="J154" s="8">
        <v>9029.2800000000007</v>
      </c>
    </row>
    <row r="155" spans="1:10" ht="15.75" thickBot="1">
      <c r="A155" s="1228"/>
      <c r="B155" s="1228"/>
      <c r="C155" s="8" t="s">
        <v>21</v>
      </c>
      <c r="D155" s="8"/>
      <c r="E155" s="8"/>
      <c r="F155" s="8"/>
      <c r="G155" s="8"/>
      <c r="H155" s="8"/>
      <c r="I155" s="8"/>
      <c r="J155" s="8"/>
    </row>
    <row r="156" spans="1:10" ht="15.75" thickBot="1">
      <c r="A156" s="1229"/>
      <c r="B156" s="1229"/>
      <c r="C156" s="8" t="s">
        <v>22</v>
      </c>
      <c r="D156" s="8"/>
      <c r="E156" s="8"/>
      <c r="F156" s="8"/>
      <c r="G156" s="8"/>
      <c r="H156" s="8"/>
      <c r="I156" s="8"/>
      <c r="J156" s="8"/>
    </row>
    <row r="157" spans="1:10" ht="60" customHeight="1" thickBot="1">
      <c r="A157" s="1227" t="s">
        <v>86</v>
      </c>
      <c r="B157" s="1227" t="s">
        <v>87</v>
      </c>
      <c r="C157" s="8" t="s">
        <v>18</v>
      </c>
      <c r="D157" s="8">
        <v>22866</v>
      </c>
      <c r="E157" s="8">
        <v>21918</v>
      </c>
      <c r="F157" s="8">
        <v>23377</v>
      </c>
      <c r="G157" s="8">
        <v>24532</v>
      </c>
      <c r="H157" s="8">
        <v>25513.279999999999</v>
      </c>
      <c r="I157" s="8">
        <v>26533.81</v>
      </c>
      <c r="J157" s="8">
        <v>27595.16</v>
      </c>
    </row>
    <row r="158" spans="1:10" ht="15.75" thickBot="1">
      <c r="A158" s="1228"/>
      <c r="B158" s="1228"/>
      <c r="C158" s="8" t="s">
        <v>19</v>
      </c>
      <c r="D158" s="8"/>
      <c r="E158" s="8"/>
      <c r="F158" s="8"/>
      <c r="G158" s="8"/>
      <c r="H158" s="8"/>
      <c r="I158" s="8"/>
      <c r="J158" s="8"/>
    </row>
    <row r="159" spans="1:10" ht="15.75" thickBot="1">
      <c r="A159" s="1228"/>
      <c r="B159" s="1228"/>
      <c r="C159" s="8" t="s">
        <v>20</v>
      </c>
      <c r="D159" s="8">
        <v>22866</v>
      </c>
      <c r="E159" s="8">
        <v>21918</v>
      </c>
      <c r="F159" s="8">
        <v>23377</v>
      </c>
      <c r="G159" s="8">
        <v>24532</v>
      </c>
      <c r="H159" s="8">
        <v>25513.279999999999</v>
      </c>
      <c r="I159" s="8">
        <v>26533.81</v>
      </c>
      <c r="J159" s="8">
        <v>27595.16</v>
      </c>
    </row>
    <row r="160" spans="1:10" ht="15.75" thickBot="1">
      <c r="A160" s="1228"/>
      <c r="B160" s="1228"/>
      <c r="C160" s="8" t="s">
        <v>21</v>
      </c>
      <c r="D160" s="8"/>
      <c r="E160" s="8"/>
      <c r="F160" s="8"/>
      <c r="G160" s="8"/>
      <c r="H160" s="8"/>
      <c r="I160" s="8"/>
      <c r="J160" s="8"/>
    </row>
    <row r="161" spans="1:10" ht="15.75" thickBot="1">
      <c r="A161" s="1229"/>
      <c r="B161" s="1229"/>
      <c r="C161" s="8" t="s">
        <v>22</v>
      </c>
      <c r="D161" s="8"/>
      <c r="E161" s="8"/>
      <c r="F161" s="8"/>
      <c r="G161" s="8"/>
      <c r="H161" s="8"/>
      <c r="I161" s="8"/>
      <c r="J161" s="8"/>
    </row>
    <row r="162" spans="1:10" ht="60" customHeight="1" thickBot="1">
      <c r="A162" s="1227" t="s">
        <v>88</v>
      </c>
      <c r="B162" s="1227" t="s">
        <v>89</v>
      </c>
      <c r="C162" s="8" t="s">
        <v>18</v>
      </c>
      <c r="D162" s="8">
        <v>10080</v>
      </c>
      <c r="E162" s="8">
        <v>22568</v>
      </c>
      <c r="F162" s="8">
        <v>36203</v>
      </c>
      <c r="G162" s="8">
        <v>40737</v>
      </c>
      <c r="H162" s="8">
        <v>42366.48</v>
      </c>
      <c r="I162" s="8">
        <v>44061.13</v>
      </c>
      <c r="J162" s="8">
        <v>45823.58</v>
      </c>
    </row>
    <row r="163" spans="1:10" ht="15.75" thickBot="1">
      <c r="A163" s="1228"/>
      <c r="B163" s="1228"/>
      <c r="C163" s="8" t="s">
        <v>19</v>
      </c>
      <c r="D163" s="8"/>
      <c r="E163" s="8"/>
      <c r="F163" s="8"/>
      <c r="G163" s="8"/>
      <c r="H163" s="8"/>
      <c r="I163" s="8"/>
      <c r="J163" s="8"/>
    </row>
    <row r="164" spans="1:10" ht="15.75" thickBot="1">
      <c r="A164" s="1228"/>
      <c r="B164" s="1228"/>
      <c r="C164" s="8" t="s">
        <v>20</v>
      </c>
      <c r="D164" s="8">
        <v>10080</v>
      </c>
      <c r="E164" s="8">
        <v>22568</v>
      </c>
      <c r="F164" s="8">
        <v>36203</v>
      </c>
      <c r="G164" s="8">
        <v>40737</v>
      </c>
      <c r="H164" s="8">
        <v>42366.48</v>
      </c>
      <c r="I164" s="8">
        <v>44061.13</v>
      </c>
      <c r="J164" s="8">
        <v>45823.58</v>
      </c>
    </row>
    <row r="165" spans="1:10" ht="15.75" thickBot="1">
      <c r="A165" s="1228"/>
      <c r="B165" s="1228"/>
      <c r="C165" s="8" t="s">
        <v>21</v>
      </c>
      <c r="D165" s="8"/>
      <c r="E165" s="8"/>
      <c r="F165" s="8"/>
      <c r="G165" s="8"/>
      <c r="H165" s="8"/>
      <c r="I165" s="8"/>
      <c r="J165" s="8"/>
    </row>
    <row r="166" spans="1:10" ht="15.75" thickBot="1">
      <c r="A166" s="1229"/>
      <c r="B166" s="1229"/>
      <c r="C166" s="8" t="s">
        <v>22</v>
      </c>
      <c r="D166" s="8"/>
      <c r="E166" s="8"/>
      <c r="F166" s="8"/>
      <c r="G166" s="8"/>
      <c r="H166" s="8"/>
      <c r="I166" s="8"/>
      <c r="J166" s="8"/>
    </row>
    <row r="167" spans="1:10" ht="65.25" customHeight="1" thickBot="1">
      <c r="A167" s="1227" t="s">
        <v>90</v>
      </c>
      <c r="B167" s="1227" t="s">
        <v>91</v>
      </c>
      <c r="C167" s="8" t="s">
        <v>18</v>
      </c>
      <c r="D167" s="8">
        <v>713</v>
      </c>
      <c r="E167" s="8">
        <v>250</v>
      </c>
      <c r="F167" s="8">
        <v>250</v>
      </c>
      <c r="G167" s="8">
        <v>300</v>
      </c>
      <c r="H167" s="8">
        <v>312</v>
      </c>
      <c r="I167" s="8">
        <v>324.48</v>
      </c>
      <c r="J167" s="8">
        <v>337.45</v>
      </c>
    </row>
    <row r="168" spans="1:10" ht="15.75" thickBot="1">
      <c r="A168" s="1228"/>
      <c r="B168" s="1228"/>
      <c r="C168" s="8" t="s">
        <v>19</v>
      </c>
      <c r="D168" s="8"/>
      <c r="E168" s="8"/>
      <c r="F168" s="8"/>
      <c r="G168" s="8"/>
      <c r="H168" s="8"/>
      <c r="I168" s="8"/>
      <c r="J168" s="8"/>
    </row>
    <row r="169" spans="1:10" ht="15.75" thickBot="1">
      <c r="A169" s="1228"/>
      <c r="B169" s="1228"/>
      <c r="C169" s="8" t="s">
        <v>20</v>
      </c>
      <c r="D169" s="8">
        <v>713</v>
      </c>
      <c r="E169" s="8">
        <v>250</v>
      </c>
      <c r="F169" s="8">
        <v>250</v>
      </c>
      <c r="G169" s="8">
        <v>300</v>
      </c>
      <c r="H169" s="8">
        <v>312</v>
      </c>
      <c r="I169" s="8">
        <v>324.48</v>
      </c>
      <c r="J169" s="8">
        <v>337.45</v>
      </c>
    </row>
    <row r="170" spans="1:10" ht="15.75" thickBot="1">
      <c r="A170" s="1228"/>
      <c r="B170" s="1228"/>
      <c r="C170" s="8" t="s">
        <v>21</v>
      </c>
      <c r="D170" s="8"/>
      <c r="E170" s="8"/>
      <c r="F170" s="8"/>
      <c r="G170" s="8"/>
      <c r="H170" s="8"/>
      <c r="I170" s="8"/>
      <c r="J170" s="8"/>
    </row>
    <row r="171" spans="1:10" ht="15.75" thickBot="1">
      <c r="A171" s="1229"/>
      <c r="B171" s="1229"/>
      <c r="C171" s="8" t="s">
        <v>22</v>
      </c>
      <c r="D171" s="8"/>
      <c r="E171" s="8"/>
      <c r="F171" s="8"/>
      <c r="G171" s="8"/>
      <c r="H171" s="8"/>
      <c r="I171" s="8"/>
      <c r="J171" s="8"/>
    </row>
    <row r="172" spans="1:10" ht="15.75" thickBot="1">
      <c r="A172" s="1227" t="s">
        <v>92</v>
      </c>
      <c r="B172" s="1227" t="s">
        <v>93</v>
      </c>
      <c r="C172" s="8" t="s">
        <v>18</v>
      </c>
      <c r="D172" s="8">
        <v>8738</v>
      </c>
      <c r="E172" s="8">
        <v>8676</v>
      </c>
      <c r="F172" s="8">
        <v>9860</v>
      </c>
      <c r="G172" s="8">
        <v>11079</v>
      </c>
      <c r="H172" s="8">
        <v>11519.04</v>
      </c>
      <c r="I172" s="8">
        <v>11979.8</v>
      </c>
      <c r="J172" s="8">
        <v>12458.99</v>
      </c>
    </row>
    <row r="173" spans="1:10" ht="15.75" thickBot="1">
      <c r="A173" s="1228"/>
      <c r="B173" s="1228"/>
      <c r="C173" s="8" t="s">
        <v>19</v>
      </c>
      <c r="D173" s="8"/>
      <c r="E173" s="8"/>
      <c r="F173" s="8"/>
      <c r="G173" s="8"/>
      <c r="H173" s="8"/>
      <c r="I173" s="8"/>
      <c r="J173" s="8"/>
    </row>
    <row r="174" spans="1:10" ht="15.75" thickBot="1">
      <c r="A174" s="1228"/>
      <c r="B174" s="1228"/>
      <c r="C174" s="8" t="s">
        <v>20</v>
      </c>
      <c r="D174" s="8">
        <v>8738</v>
      </c>
      <c r="E174" s="8">
        <v>8676</v>
      </c>
      <c r="F174" s="8">
        <v>9860</v>
      </c>
      <c r="G174" s="8">
        <v>11079</v>
      </c>
      <c r="H174" s="8">
        <v>11519.04</v>
      </c>
      <c r="I174" s="8">
        <v>11979.8</v>
      </c>
      <c r="J174" s="8">
        <v>12458.99</v>
      </c>
    </row>
    <row r="175" spans="1:10" ht="15.75" thickBot="1">
      <c r="A175" s="1228"/>
      <c r="B175" s="1228"/>
      <c r="C175" s="8" t="s">
        <v>21</v>
      </c>
      <c r="D175" s="8"/>
      <c r="E175" s="8"/>
      <c r="F175" s="8"/>
      <c r="G175" s="8"/>
      <c r="H175" s="8"/>
      <c r="I175" s="8"/>
      <c r="J175" s="8"/>
    </row>
    <row r="176" spans="1:10" ht="15.75" thickBot="1">
      <c r="A176" s="1229"/>
      <c r="B176" s="1229"/>
      <c r="C176" s="8" t="s">
        <v>22</v>
      </c>
      <c r="D176" s="8"/>
      <c r="E176" s="8"/>
      <c r="F176" s="8"/>
      <c r="G176" s="8"/>
      <c r="H176" s="8"/>
      <c r="I176" s="8"/>
      <c r="J176" s="8"/>
    </row>
    <row r="177" spans="1:11" ht="33" customHeight="1" thickBot="1">
      <c r="A177" s="1227" t="s">
        <v>94</v>
      </c>
      <c r="B177" s="1227" t="s">
        <v>95</v>
      </c>
      <c r="C177" s="8" t="s">
        <v>18</v>
      </c>
      <c r="D177" s="8">
        <v>21621</v>
      </c>
      <c r="E177" s="8">
        <v>24166</v>
      </c>
      <c r="F177" s="8">
        <v>27567</v>
      </c>
      <c r="G177" s="8">
        <v>29080</v>
      </c>
      <c r="H177" s="8">
        <v>30243.200000000001</v>
      </c>
      <c r="I177" s="8">
        <v>31452.92</v>
      </c>
      <c r="J177" s="8">
        <v>32711.040000000001</v>
      </c>
    </row>
    <row r="178" spans="1:11" ht="15.75" thickBot="1">
      <c r="A178" s="1228"/>
      <c r="B178" s="1228"/>
      <c r="C178" s="8" t="s">
        <v>19</v>
      </c>
      <c r="D178" s="8"/>
      <c r="E178" s="8"/>
      <c r="F178" s="8"/>
      <c r="G178" s="8"/>
      <c r="H178" s="8"/>
      <c r="I178" s="8"/>
      <c r="J178" s="8"/>
    </row>
    <row r="179" spans="1:11" ht="15.75" thickBot="1">
      <c r="A179" s="1228"/>
      <c r="B179" s="1228"/>
      <c r="C179" s="8" t="s">
        <v>20</v>
      </c>
      <c r="D179" s="8">
        <v>21621</v>
      </c>
      <c r="E179" s="8">
        <v>24166</v>
      </c>
      <c r="F179" s="8">
        <v>27567</v>
      </c>
      <c r="G179" s="8">
        <v>29080</v>
      </c>
      <c r="H179" s="8">
        <v>30243.200000000001</v>
      </c>
      <c r="I179" s="8">
        <v>31452.92</v>
      </c>
      <c r="J179" s="8">
        <v>32711.040000000001</v>
      </c>
    </row>
    <row r="180" spans="1:11" ht="15.75" thickBot="1">
      <c r="A180" s="1228"/>
      <c r="B180" s="1228"/>
      <c r="C180" s="8" t="s">
        <v>21</v>
      </c>
      <c r="D180" s="8"/>
      <c r="E180" s="8"/>
      <c r="F180" s="8"/>
      <c r="G180" s="8"/>
      <c r="H180" s="8"/>
      <c r="I180" s="8"/>
      <c r="J180" s="8"/>
    </row>
    <row r="181" spans="1:11" ht="15.75" thickBot="1">
      <c r="A181" s="1229"/>
      <c r="B181" s="1229"/>
      <c r="C181" s="8" t="s">
        <v>22</v>
      </c>
      <c r="D181" s="8"/>
      <c r="E181" s="8"/>
      <c r="F181" s="8"/>
      <c r="G181" s="8"/>
      <c r="H181" s="8"/>
      <c r="I181" s="8"/>
      <c r="J181" s="8"/>
    </row>
    <row r="182" spans="1:11" ht="15.75" thickBot="1">
      <c r="A182" s="1227" t="s">
        <v>96</v>
      </c>
      <c r="B182" s="1227" t="s">
        <v>97</v>
      </c>
      <c r="C182" s="8" t="s">
        <v>18</v>
      </c>
      <c r="D182" s="8">
        <v>265</v>
      </c>
      <c r="E182" s="8">
        <v>265</v>
      </c>
      <c r="F182" s="8">
        <v>275</v>
      </c>
      <c r="G182" s="8">
        <v>285</v>
      </c>
      <c r="H182" s="8">
        <v>296.39999999999998</v>
      </c>
      <c r="I182" s="8">
        <v>308.25</v>
      </c>
      <c r="J182" s="8">
        <v>320.58</v>
      </c>
    </row>
    <row r="183" spans="1:11" ht="15.75" thickBot="1">
      <c r="A183" s="1228"/>
      <c r="B183" s="1228"/>
      <c r="C183" s="8" t="s">
        <v>19</v>
      </c>
      <c r="D183" s="8"/>
      <c r="E183" s="8"/>
      <c r="F183" s="8"/>
      <c r="G183" s="8"/>
      <c r="H183" s="8"/>
      <c r="I183" s="8"/>
      <c r="J183" s="8"/>
    </row>
    <row r="184" spans="1:11" ht="15.75" thickBot="1">
      <c r="A184" s="1228"/>
      <c r="B184" s="1228"/>
      <c r="C184" s="8" t="s">
        <v>20</v>
      </c>
      <c r="D184" s="8">
        <v>265</v>
      </c>
      <c r="E184" s="8">
        <v>265</v>
      </c>
      <c r="F184" s="8">
        <v>275</v>
      </c>
      <c r="G184" s="8">
        <v>285</v>
      </c>
      <c r="H184" s="8">
        <v>296.39999999999998</v>
      </c>
      <c r="I184" s="8">
        <v>308.25</v>
      </c>
      <c r="J184" s="8">
        <v>320.58</v>
      </c>
    </row>
    <row r="185" spans="1:11" ht="15.75" thickBot="1">
      <c r="A185" s="1228"/>
      <c r="B185" s="1228"/>
      <c r="C185" s="8" t="s">
        <v>21</v>
      </c>
      <c r="D185" s="8"/>
      <c r="E185" s="8"/>
      <c r="F185" s="8"/>
      <c r="G185" s="8"/>
      <c r="H185" s="8"/>
      <c r="I185" s="8"/>
      <c r="J185" s="8"/>
    </row>
    <row r="186" spans="1:11" ht="15.75" thickBot="1">
      <c r="A186" s="1229"/>
      <c r="B186" s="1229"/>
      <c r="C186" s="8" t="s">
        <v>22</v>
      </c>
      <c r="D186" s="8"/>
      <c r="E186" s="8"/>
      <c r="F186" s="8"/>
      <c r="G186" s="8"/>
      <c r="H186" s="8"/>
      <c r="I186" s="8"/>
      <c r="J186" s="8"/>
    </row>
    <row r="187" spans="1:11" ht="69" customHeight="1" thickBot="1">
      <c r="A187" s="1233" t="s">
        <v>98</v>
      </c>
      <c r="B187" s="1233" t="s">
        <v>99</v>
      </c>
      <c r="C187" s="10" t="s">
        <v>18</v>
      </c>
      <c r="D187" s="10">
        <v>1500</v>
      </c>
      <c r="E187" s="10">
        <f>E190+K187</f>
        <v>6680</v>
      </c>
      <c r="F187" s="10">
        <f>F190+K187</f>
        <v>6680</v>
      </c>
      <c r="G187" s="10">
        <f>F187</f>
        <v>6680</v>
      </c>
      <c r="H187" s="10">
        <f>G187</f>
        <v>6680</v>
      </c>
      <c r="I187" s="10">
        <f>H187</f>
        <v>6680</v>
      </c>
      <c r="J187" s="10">
        <f>I187</f>
        <v>6680</v>
      </c>
      <c r="K187" s="9">
        <v>5584</v>
      </c>
    </row>
    <row r="188" spans="1:11" ht="15.75" thickBot="1">
      <c r="A188" s="1234"/>
      <c r="B188" s="1234"/>
      <c r="C188" s="10" t="s">
        <v>19</v>
      </c>
      <c r="D188" s="10"/>
      <c r="E188" s="10"/>
      <c r="F188" s="10"/>
      <c r="G188" s="10"/>
      <c r="H188" s="10"/>
      <c r="I188" s="10"/>
      <c r="J188" s="10"/>
    </row>
    <row r="189" spans="1:11" ht="15.75" thickBot="1">
      <c r="A189" s="1234"/>
      <c r="B189" s="1234"/>
      <c r="C189" s="10" t="s">
        <v>20</v>
      </c>
      <c r="D189" s="10"/>
      <c r="E189" s="10"/>
      <c r="F189" s="10"/>
      <c r="G189" s="10"/>
      <c r="H189" s="10"/>
      <c r="I189" s="10"/>
      <c r="J189" s="10"/>
    </row>
    <row r="190" spans="1:11" ht="15.75" thickBot="1">
      <c r="A190" s="1234"/>
      <c r="B190" s="1234"/>
      <c r="C190" s="10" t="s">
        <v>21</v>
      </c>
      <c r="D190" s="10">
        <v>1500</v>
      </c>
      <c r="E190" s="10">
        <v>1096</v>
      </c>
      <c r="F190" s="10">
        <v>1096</v>
      </c>
      <c r="G190" s="10">
        <v>1096</v>
      </c>
      <c r="H190" s="10">
        <v>1096</v>
      </c>
      <c r="I190" s="10">
        <v>1096</v>
      </c>
      <c r="J190" s="10">
        <v>1096</v>
      </c>
    </row>
    <row r="191" spans="1:11" ht="15.75" thickBot="1">
      <c r="A191" s="1235"/>
      <c r="B191" s="1235"/>
      <c r="C191" s="10" t="s">
        <v>22</v>
      </c>
      <c r="D191" s="10"/>
      <c r="E191" s="10"/>
      <c r="F191" s="10"/>
      <c r="G191" s="10"/>
      <c r="H191" s="10"/>
      <c r="I191" s="10"/>
      <c r="J191" s="10"/>
    </row>
    <row r="192" spans="1:11" ht="33" customHeight="1" thickBot="1">
      <c r="A192" s="1227" t="s">
        <v>100</v>
      </c>
      <c r="B192" s="1227" t="s">
        <v>101</v>
      </c>
      <c r="C192" s="8" t="s">
        <v>18</v>
      </c>
      <c r="D192" s="8">
        <v>1500</v>
      </c>
      <c r="E192" s="8">
        <v>1096</v>
      </c>
      <c r="F192" s="8">
        <v>1096</v>
      </c>
      <c r="G192" s="8">
        <v>1096</v>
      </c>
      <c r="H192" s="8">
        <v>1096</v>
      </c>
      <c r="I192" s="8">
        <v>1096</v>
      </c>
      <c r="J192" s="8">
        <v>1096</v>
      </c>
    </row>
    <row r="193" spans="1:10" ht="15.75" thickBot="1">
      <c r="A193" s="1228"/>
      <c r="B193" s="1228"/>
      <c r="C193" s="8" t="s">
        <v>19</v>
      </c>
      <c r="D193" s="8"/>
      <c r="E193" s="8"/>
      <c r="F193" s="8"/>
      <c r="G193" s="8"/>
      <c r="H193" s="8"/>
      <c r="I193" s="8"/>
      <c r="J193" s="8"/>
    </row>
    <row r="194" spans="1:10" ht="15.75" thickBot="1">
      <c r="A194" s="1228"/>
      <c r="B194" s="1228"/>
      <c r="C194" s="8" t="s">
        <v>20</v>
      </c>
      <c r="D194" s="8"/>
      <c r="E194" s="8"/>
      <c r="F194" s="8"/>
      <c r="G194" s="8"/>
      <c r="H194" s="8"/>
      <c r="I194" s="8"/>
      <c r="J194" s="8"/>
    </row>
    <row r="195" spans="1:10" ht="15.75" thickBot="1">
      <c r="A195" s="1228"/>
      <c r="B195" s="1228"/>
      <c r="C195" s="8" t="s">
        <v>21</v>
      </c>
      <c r="D195" s="8">
        <v>1500</v>
      </c>
      <c r="E195" s="8">
        <v>1096</v>
      </c>
      <c r="F195" s="8">
        <v>1096</v>
      </c>
      <c r="G195" s="8">
        <v>1096</v>
      </c>
      <c r="H195" s="8">
        <v>1096</v>
      </c>
      <c r="I195" s="8">
        <v>1096</v>
      </c>
      <c r="J195" s="8">
        <v>1096</v>
      </c>
    </row>
    <row r="196" spans="1:10" ht="15.75" thickBot="1">
      <c r="A196" s="1229"/>
      <c r="B196" s="1229"/>
      <c r="C196" s="8" t="s">
        <v>22</v>
      </c>
      <c r="D196" s="8"/>
      <c r="E196" s="8"/>
      <c r="F196" s="8"/>
      <c r="G196" s="8"/>
      <c r="H196" s="8"/>
      <c r="I196" s="8"/>
      <c r="J196" s="8"/>
    </row>
    <row r="197" spans="1:10" ht="15.75" thickBot="1">
      <c r="A197" s="1233" t="s">
        <v>102</v>
      </c>
      <c r="B197" s="1233" t="s">
        <v>103</v>
      </c>
      <c r="C197" s="10" t="s">
        <v>18</v>
      </c>
      <c r="D197" s="10">
        <v>10737.89</v>
      </c>
      <c r="E197" s="10">
        <v>11139</v>
      </c>
      <c r="F197" s="10">
        <v>11688</v>
      </c>
      <c r="G197" s="10">
        <v>12056</v>
      </c>
      <c r="H197" s="10">
        <v>12537.88</v>
      </c>
      <c r="I197" s="10">
        <v>13039.01</v>
      </c>
      <c r="J197" s="10">
        <v>13559.23</v>
      </c>
    </row>
    <row r="198" spans="1:10" ht="15.75" thickBot="1">
      <c r="A198" s="1234"/>
      <c r="B198" s="1234"/>
      <c r="C198" s="10" t="s">
        <v>19</v>
      </c>
      <c r="D198" s="10"/>
      <c r="E198" s="10"/>
      <c r="F198" s="10"/>
      <c r="G198" s="10"/>
      <c r="H198" s="10"/>
      <c r="I198" s="10"/>
      <c r="J198" s="10"/>
    </row>
    <row r="199" spans="1:10" ht="15.75" thickBot="1">
      <c r="A199" s="1234"/>
      <c r="B199" s="1234"/>
      <c r="C199" s="10" t="s">
        <v>20</v>
      </c>
      <c r="D199" s="10">
        <v>10737.89</v>
      </c>
      <c r="E199" s="10">
        <v>11139</v>
      </c>
      <c r="F199" s="10">
        <v>11688</v>
      </c>
      <c r="G199" s="10">
        <v>12056</v>
      </c>
      <c r="H199" s="10">
        <v>12537.88</v>
      </c>
      <c r="I199" s="10">
        <v>13039.01</v>
      </c>
      <c r="J199" s="10">
        <v>13559.23</v>
      </c>
    </row>
    <row r="200" spans="1:10" ht="15.75" thickBot="1">
      <c r="A200" s="1234"/>
      <c r="B200" s="1234"/>
      <c r="C200" s="10" t="s">
        <v>21</v>
      </c>
      <c r="D200" s="10"/>
      <c r="E200" s="10"/>
      <c r="F200" s="10"/>
      <c r="G200" s="10"/>
      <c r="H200" s="10"/>
      <c r="I200" s="10"/>
      <c r="J200" s="10"/>
    </row>
    <row r="201" spans="1:10" ht="15.75" thickBot="1">
      <c r="A201" s="1235"/>
      <c r="B201" s="1235"/>
      <c r="C201" s="10" t="s">
        <v>22</v>
      </c>
      <c r="D201" s="10"/>
      <c r="E201" s="10"/>
      <c r="F201" s="10"/>
      <c r="G201" s="10"/>
      <c r="H201" s="10"/>
      <c r="I201" s="10"/>
      <c r="J201" s="10"/>
    </row>
    <row r="202" spans="1:10" ht="15.75" thickBot="1">
      <c r="A202" s="1227" t="s">
        <v>104</v>
      </c>
      <c r="B202" s="1227" t="s">
        <v>105</v>
      </c>
      <c r="C202" s="8" t="s">
        <v>18</v>
      </c>
      <c r="D202" s="8">
        <v>7398.6</v>
      </c>
      <c r="E202" s="8">
        <v>7435</v>
      </c>
      <c r="F202" s="8">
        <v>7812</v>
      </c>
      <c r="G202" s="8">
        <v>8065</v>
      </c>
      <c r="H202" s="8">
        <v>8387.6</v>
      </c>
      <c r="I202" s="8">
        <v>8723.1</v>
      </c>
      <c r="J202" s="8">
        <v>9072.02</v>
      </c>
    </row>
    <row r="203" spans="1:10" ht="15.75" thickBot="1">
      <c r="A203" s="1228"/>
      <c r="B203" s="1228"/>
      <c r="C203" s="8" t="s">
        <v>19</v>
      </c>
      <c r="D203" s="8"/>
      <c r="E203" s="8"/>
      <c r="F203" s="8"/>
      <c r="G203" s="8"/>
      <c r="H203" s="8"/>
      <c r="I203" s="8"/>
      <c r="J203" s="8"/>
    </row>
    <row r="204" spans="1:10" ht="15.75" thickBot="1">
      <c r="A204" s="1228"/>
      <c r="B204" s="1228"/>
      <c r="C204" s="8" t="s">
        <v>20</v>
      </c>
      <c r="D204" s="8">
        <v>7398.6</v>
      </c>
      <c r="E204" s="8">
        <v>7435</v>
      </c>
      <c r="F204" s="8">
        <v>7812</v>
      </c>
      <c r="G204" s="8">
        <v>8065</v>
      </c>
      <c r="H204" s="8">
        <v>8387.6</v>
      </c>
      <c r="I204" s="8">
        <v>8723.1</v>
      </c>
      <c r="J204" s="8">
        <v>9072.02</v>
      </c>
    </row>
    <row r="205" spans="1:10" ht="15.75" thickBot="1">
      <c r="A205" s="1228"/>
      <c r="B205" s="1228"/>
      <c r="C205" s="8" t="s">
        <v>21</v>
      </c>
      <c r="D205" s="8"/>
      <c r="E205" s="8"/>
      <c r="F205" s="8"/>
      <c r="G205" s="8"/>
      <c r="H205" s="8"/>
      <c r="I205" s="8"/>
      <c r="J205" s="8"/>
    </row>
    <row r="206" spans="1:10" ht="15.75" thickBot="1">
      <c r="A206" s="1229"/>
      <c r="B206" s="1229"/>
      <c r="C206" s="8" t="s">
        <v>22</v>
      </c>
      <c r="D206" s="8"/>
      <c r="E206" s="8"/>
      <c r="F206" s="8"/>
      <c r="G206" s="8"/>
      <c r="H206" s="8"/>
      <c r="I206" s="8"/>
      <c r="J206" s="8"/>
    </row>
    <row r="207" spans="1:10" ht="62.25" customHeight="1" thickBot="1">
      <c r="A207" s="1227" t="s">
        <v>106</v>
      </c>
      <c r="B207" s="1227" t="s">
        <v>107</v>
      </c>
      <c r="C207" s="8" t="s">
        <v>18</v>
      </c>
      <c r="D207" s="8">
        <v>253</v>
      </c>
      <c r="E207" s="8">
        <v>333</v>
      </c>
      <c r="F207" s="8">
        <v>351</v>
      </c>
      <c r="G207" s="8">
        <v>362</v>
      </c>
      <c r="H207" s="8">
        <v>376.48</v>
      </c>
      <c r="I207" s="8">
        <v>391.53</v>
      </c>
      <c r="J207" s="8">
        <v>407.2</v>
      </c>
    </row>
    <row r="208" spans="1:10" ht="15.75" thickBot="1">
      <c r="A208" s="1228"/>
      <c r="B208" s="1228"/>
      <c r="C208" s="8" t="s">
        <v>19</v>
      </c>
      <c r="D208" s="8"/>
      <c r="E208" s="8"/>
      <c r="F208" s="8"/>
      <c r="G208" s="8"/>
      <c r="H208" s="8"/>
      <c r="I208" s="8"/>
      <c r="J208" s="8"/>
    </row>
    <row r="209" spans="1:10" ht="15.75" thickBot="1">
      <c r="A209" s="1228"/>
      <c r="B209" s="1228"/>
      <c r="C209" s="8" t="s">
        <v>20</v>
      </c>
      <c r="D209" s="8">
        <v>253</v>
      </c>
      <c r="E209" s="8">
        <v>333</v>
      </c>
      <c r="F209" s="8">
        <v>351</v>
      </c>
      <c r="G209" s="8">
        <v>362</v>
      </c>
      <c r="H209" s="8">
        <v>376.48</v>
      </c>
      <c r="I209" s="8">
        <v>391.53</v>
      </c>
      <c r="J209" s="8">
        <v>407.2</v>
      </c>
    </row>
    <row r="210" spans="1:10" ht="15.75" thickBot="1">
      <c r="A210" s="1228"/>
      <c r="B210" s="1228"/>
      <c r="C210" s="8" t="s">
        <v>21</v>
      </c>
      <c r="D210" s="8"/>
      <c r="E210" s="8"/>
      <c r="F210" s="8"/>
      <c r="G210" s="8"/>
      <c r="H210" s="8"/>
      <c r="I210" s="8"/>
      <c r="J210" s="8"/>
    </row>
    <row r="211" spans="1:10" ht="15.75" thickBot="1">
      <c r="A211" s="1229"/>
      <c r="B211" s="1229"/>
      <c r="C211" s="8" t="s">
        <v>22</v>
      </c>
      <c r="D211" s="8"/>
      <c r="E211" s="8"/>
      <c r="F211" s="8"/>
      <c r="G211" s="8"/>
      <c r="H211" s="8"/>
      <c r="I211" s="8"/>
      <c r="J211" s="8"/>
    </row>
    <row r="212" spans="1:10" ht="15.75" thickBot="1">
      <c r="A212" s="1227" t="s">
        <v>108</v>
      </c>
      <c r="B212" s="1227" t="s">
        <v>109</v>
      </c>
      <c r="C212" s="8" t="s">
        <v>18</v>
      </c>
      <c r="D212" s="8">
        <v>537.99</v>
      </c>
      <c r="E212" s="8">
        <v>761</v>
      </c>
      <c r="F212" s="8">
        <v>794</v>
      </c>
      <c r="G212" s="8">
        <v>817</v>
      </c>
      <c r="H212" s="8">
        <v>849.68</v>
      </c>
      <c r="I212" s="8">
        <v>883.66</v>
      </c>
      <c r="J212" s="8">
        <v>919.01</v>
      </c>
    </row>
    <row r="213" spans="1:10" ht="15.75" thickBot="1">
      <c r="A213" s="1228"/>
      <c r="B213" s="1228"/>
      <c r="C213" s="8" t="s">
        <v>19</v>
      </c>
      <c r="D213" s="8"/>
      <c r="E213" s="8"/>
      <c r="F213" s="8"/>
      <c r="G213" s="8"/>
      <c r="H213" s="8"/>
      <c r="I213" s="8"/>
      <c r="J213" s="8"/>
    </row>
    <row r="214" spans="1:10" ht="15.75" thickBot="1">
      <c r="A214" s="1228"/>
      <c r="B214" s="1228"/>
      <c r="C214" s="8" t="s">
        <v>20</v>
      </c>
      <c r="D214" s="8"/>
      <c r="E214" s="8">
        <v>761</v>
      </c>
      <c r="F214" s="8">
        <v>794</v>
      </c>
      <c r="G214" s="8">
        <v>817</v>
      </c>
      <c r="H214" s="8">
        <v>849.68</v>
      </c>
      <c r="I214" s="8">
        <v>883.66</v>
      </c>
      <c r="J214" s="8">
        <v>919.01</v>
      </c>
    </row>
    <row r="215" spans="1:10" ht="15.75" thickBot="1">
      <c r="A215" s="1228"/>
      <c r="B215" s="1228"/>
      <c r="C215" s="8" t="s">
        <v>21</v>
      </c>
      <c r="D215" s="8"/>
      <c r="E215" s="8"/>
      <c r="F215" s="8"/>
      <c r="G215" s="8"/>
      <c r="H215" s="8"/>
      <c r="I215" s="8"/>
      <c r="J215" s="8"/>
    </row>
    <row r="216" spans="1:10" ht="15.75" thickBot="1">
      <c r="A216" s="1229"/>
      <c r="B216" s="1229"/>
      <c r="C216" s="8" t="s">
        <v>22</v>
      </c>
      <c r="D216" s="8"/>
      <c r="E216" s="8"/>
      <c r="F216" s="8"/>
      <c r="G216" s="8"/>
      <c r="H216" s="8"/>
      <c r="I216" s="8"/>
      <c r="J216" s="8"/>
    </row>
    <row r="217" spans="1:10" ht="33" customHeight="1" thickBot="1">
      <c r="A217" s="1227" t="s">
        <v>110</v>
      </c>
      <c r="B217" s="1227" t="s">
        <v>111</v>
      </c>
      <c r="C217" s="8" t="s">
        <v>18</v>
      </c>
      <c r="D217" s="8">
        <v>2539</v>
      </c>
      <c r="E217" s="8">
        <v>2601</v>
      </c>
      <c r="F217" s="8">
        <v>2722</v>
      </c>
      <c r="G217" s="8">
        <v>2803</v>
      </c>
      <c r="H217" s="8">
        <v>2915.12</v>
      </c>
      <c r="I217" s="8">
        <v>3031.72</v>
      </c>
      <c r="J217" s="8">
        <v>3152</v>
      </c>
    </row>
    <row r="218" spans="1:10" ht="15.75" thickBot="1">
      <c r="A218" s="1228"/>
      <c r="B218" s="1228"/>
      <c r="C218" s="8" t="s">
        <v>19</v>
      </c>
      <c r="D218" s="8"/>
      <c r="E218" s="8"/>
      <c r="F218" s="8"/>
      <c r="G218" s="8"/>
      <c r="H218" s="8"/>
      <c r="I218" s="8"/>
      <c r="J218" s="8"/>
    </row>
    <row r="219" spans="1:10" ht="15.75" thickBot="1">
      <c r="A219" s="1228"/>
      <c r="B219" s="1228"/>
      <c r="C219" s="8" t="s">
        <v>20</v>
      </c>
      <c r="D219" s="8">
        <v>2539</v>
      </c>
      <c r="E219" s="8">
        <v>2601</v>
      </c>
      <c r="F219" s="8">
        <v>2722</v>
      </c>
      <c r="G219" s="8">
        <v>2803</v>
      </c>
      <c r="H219" s="8">
        <v>2915.12</v>
      </c>
      <c r="I219" s="8">
        <v>3031.72</v>
      </c>
      <c r="J219" s="8">
        <v>3152</v>
      </c>
    </row>
    <row r="220" spans="1:10" ht="15.75" thickBot="1">
      <c r="A220" s="1228"/>
      <c r="B220" s="1228"/>
      <c r="C220" s="8" t="s">
        <v>21</v>
      </c>
      <c r="D220" s="8"/>
      <c r="E220" s="8"/>
      <c r="F220" s="8"/>
      <c r="G220" s="8"/>
      <c r="H220" s="8"/>
      <c r="I220" s="8"/>
      <c r="J220" s="8"/>
    </row>
    <row r="221" spans="1:10" ht="15.75" thickBot="1">
      <c r="A221" s="1229"/>
      <c r="B221" s="1229"/>
      <c r="C221" s="8" t="s">
        <v>22</v>
      </c>
      <c r="D221" s="8"/>
      <c r="E221" s="8"/>
      <c r="F221" s="8"/>
      <c r="G221" s="8"/>
      <c r="H221" s="8"/>
      <c r="I221" s="8"/>
      <c r="J221" s="8"/>
    </row>
    <row r="222" spans="1:10" ht="33" customHeight="1" thickBot="1">
      <c r="A222" s="1227" t="s">
        <v>104</v>
      </c>
      <c r="B222" s="1227" t="s">
        <v>112</v>
      </c>
      <c r="C222" s="8" t="s">
        <v>18</v>
      </c>
      <c r="D222" s="8">
        <v>9.3000000000000007</v>
      </c>
      <c r="E222" s="8">
        <v>9</v>
      </c>
      <c r="F222" s="8">
        <v>9</v>
      </c>
      <c r="G222" s="8">
        <v>9</v>
      </c>
      <c r="H222" s="8">
        <v>9</v>
      </c>
      <c r="I222" s="8">
        <v>9</v>
      </c>
      <c r="J222" s="8">
        <v>9</v>
      </c>
    </row>
    <row r="223" spans="1:10" ht="15.75" thickBot="1">
      <c r="A223" s="1228"/>
      <c r="B223" s="1228"/>
      <c r="C223" s="8" t="s">
        <v>19</v>
      </c>
      <c r="D223" s="8"/>
      <c r="E223" s="8"/>
      <c r="F223" s="8"/>
      <c r="G223" s="8"/>
      <c r="H223" s="8"/>
      <c r="I223" s="8"/>
      <c r="J223" s="8"/>
    </row>
    <row r="224" spans="1:10" ht="15.75" thickBot="1">
      <c r="A224" s="1228"/>
      <c r="B224" s="1228"/>
      <c r="C224" s="8" t="s">
        <v>20</v>
      </c>
      <c r="D224" s="8">
        <v>9.3000000000000007</v>
      </c>
      <c r="E224" s="8">
        <v>9</v>
      </c>
      <c r="F224" s="8">
        <v>9</v>
      </c>
      <c r="G224" s="8">
        <v>9</v>
      </c>
      <c r="H224" s="8">
        <v>9</v>
      </c>
      <c r="I224" s="8">
        <v>9</v>
      </c>
      <c r="J224" s="8">
        <v>9</v>
      </c>
    </row>
    <row r="225" spans="1:10" ht="15.75" thickBot="1">
      <c r="A225" s="1228"/>
      <c r="B225" s="1228"/>
      <c r="C225" s="8" t="s">
        <v>21</v>
      </c>
      <c r="D225" s="8"/>
      <c r="E225" s="8"/>
      <c r="F225" s="8"/>
      <c r="G225" s="8"/>
      <c r="H225" s="8"/>
      <c r="I225" s="8"/>
      <c r="J225" s="8"/>
    </row>
    <row r="226" spans="1:10" ht="15.75" thickBot="1">
      <c r="A226" s="1229"/>
      <c r="B226" s="1229"/>
      <c r="C226" s="8" t="s">
        <v>22</v>
      </c>
      <c r="D226" s="8"/>
      <c r="E226" s="8"/>
      <c r="F226" s="8"/>
      <c r="G226" s="8"/>
      <c r="H226" s="8"/>
      <c r="I226" s="8"/>
      <c r="J226" s="8"/>
    </row>
  </sheetData>
  <mergeCells count="89">
    <mergeCell ref="A217:A221"/>
    <mergeCell ref="B217:B221"/>
    <mergeCell ref="A222:A226"/>
    <mergeCell ref="B222:B226"/>
    <mergeCell ref="A202:A206"/>
    <mergeCell ref="B202:B206"/>
    <mergeCell ref="A207:A211"/>
    <mergeCell ref="B207:B211"/>
    <mergeCell ref="A212:A216"/>
    <mergeCell ref="B212:B216"/>
    <mergeCell ref="A187:A191"/>
    <mergeCell ref="B187:B191"/>
    <mergeCell ref="A192:A196"/>
    <mergeCell ref="B192:B196"/>
    <mergeCell ref="A197:A201"/>
    <mergeCell ref="B197:B201"/>
    <mergeCell ref="A172:A176"/>
    <mergeCell ref="B172:B176"/>
    <mergeCell ref="A177:A181"/>
    <mergeCell ref="B177:B181"/>
    <mergeCell ref="A182:A186"/>
    <mergeCell ref="B182:B186"/>
    <mergeCell ref="A157:A161"/>
    <mergeCell ref="B157:B161"/>
    <mergeCell ref="A162:A166"/>
    <mergeCell ref="B162:B166"/>
    <mergeCell ref="A167:A171"/>
    <mergeCell ref="B167:B171"/>
    <mergeCell ref="A142:A146"/>
    <mergeCell ref="B142:B146"/>
    <mergeCell ref="A147:A151"/>
    <mergeCell ref="B147:B151"/>
    <mergeCell ref="A152:A156"/>
    <mergeCell ref="B152:B156"/>
    <mergeCell ref="A122:A126"/>
    <mergeCell ref="A127:A131"/>
    <mergeCell ref="A132:A136"/>
    <mergeCell ref="B132:B136"/>
    <mergeCell ref="A137:A141"/>
    <mergeCell ref="B137:B141"/>
    <mergeCell ref="A107:A111"/>
    <mergeCell ref="B107:B111"/>
    <mergeCell ref="A112:A116"/>
    <mergeCell ref="B112:B116"/>
    <mergeCell ref="A117:A121"/>
    <mergeCell ref="B117:B121"/>
    <mergeCell ref="A92:A96"/>
    <mergeCell ref="B92:B96"/>
    <mergeCell ref="A97:A101"/>
    <mergeCell ref="B97:B101"/>
    <mergeCell ref="A102:A106"/>
    <mergeCell ref="B102:B106"/>
    <mergeCell ref="A77:A81"/>
    <mergeCell ref="B77:B81"/>
    <mergeCell ref="A82:A86"/>
    <mergeCell ref="B82:B86"/>
    <mergeCell ref="A87:A91"/>
    <mergeCell ref="B87:B91"/>
    <mergeCell ref="A62:A66"/>
    <mergeCell ref="B62:B66"/>
    <mergeCell ref="A67:A71"/>
    <mergeCell ref="B67:B71"/>
    <mergeCell ref="A72:A76"/>
    <mergeCell ref="B72:B76"/>
    <mergeCell ref="A47:A51"/>
    <mergeCell ref="B47:B51"/>
    <mergeCell ref="A52:A56"/>
    <mergeCell ref="B52:B56"/>
    <mergeCell ref="A57:A61"/>
    <mergeCell ref="B57:B61"/>
    <mergeCell ref="A32:A36"/>
    <mergeCell ref="B32:B36"/>
    <mergeCell ref="A37:A41"/>
    <mergeCell ref="B37:B41"/>
    <mergeCell ref="A42:A46"/>
    <mergeCell ref="B42:B46"/>
    <mergeCell ref="D1:J1"/>
    <mergeCell ref="A7:A11"/>
    <mergeCell ref="B7:B11"/>
    <mergeCell ref="A27:A31"/>
    <mergeCell ref="B27:B31"/>
    <mergeCell ref="A1:A5"/>
    <mergeCell ref="B1:B5"/>
    <mergeCell ref="C1:C5"/>
    <mergeCell ref="A12:A16"/>
    <mergeCell ref="A17:A21"/>
    <mergeCell ref="B17:B21"/>
    <mergeCell ref="A22:A26"/>
    <mergeCell ref="B22:B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6"/>
  <sheetViews>
    <sheetView topLeftCell="A115" workbookViewId="0">
      <selection activeCell="K139" sqref="K139"/>
    </sheetView>
  </sheetViews>
  <sheetFormatPr defaultRowHeight="15"/>
  <cols>
    <col min="1" max="1" width="14.85546875" customWidth="1"/>
    <col min="2" max="2" width="18.85546875" customWidth="1"/>
    <col min="3" max="3" width="20.85546875" customWidth="1"/>
    <col min="11" max="11" width="15.85546875" customWidth="1"/>
    <col min="12" max="12" width="13" customWidth="1"/>
    <col min="13" max="13" width="16" customWidth="1"/>
  </cols>
  <sheetData>
    <row r="1" spans="1:13" ht="32.25" customHeight="1" thickBot="1">
      <c r="A1" s="1230" t="s">
        <v>0</v>
      </c>
      <c r="B1" s="1230" t="s">
        <v>1</v>
      </c>
      <c r="C1" s="1230" t="s">
        <v>2</v>
      </c>
      <c r="D1" s="1224" t="s">
        <v>3</v>
      </c>
      <c r="E1" s="1225"/>
      <c r="F1" s="1225"/>
      <c r="G1" s="1225"/>
      <c r="H1" s="1225"/>
      <c r="I1" s="1225"/>
      <c r="J1" s="1226"/>
    </row>
    <row r="2" spans="1:13" ht="36">
      <c r="A2" s="1231"/>
      <c r="B2" s="1231"/>
      <c r="C2" s="1231"/>
      <c r="D2" s="1" t="s">
        <v>4</v>
      </c>
      <c r="E2" s="1" t="s">
        <v>5</v>
      </c>
      <c r="F2" s="1" t="s">
        <v>7</v>
      </c>
      <c r="G2" s="1" t="s">
        <v>9</v>
      </c>
      <c r="H2" s="1" t="s">
        <v>11</v>
      </c>
      <c r="I2" s="1" t="s">
        <v>14</v>
      </c>
      <c r="J2" s="16" t="s">
        <v>15</v>
      </c>
      <c r="K2" s="20"/>
    </row>
    <row r="3" spans="1:13" ht="24">
      <c r="A3" s="1231"/>
      <c r="B3" s="1231"/>
      <c r="C3" s="1231"/>
      <c r="D3" s="1">
        <v>2014</v>
      </c>
      <c r="E3" s="1" t="s">
        <v>6</v>
      </c>
      <c r="F3" s="1" t="s">
        <v>8</v>
      </c>
      <c r="G3" s="1" t="s">
        <v>10</v>
      </c>
      <c r="H3" s="1" t="s">
        <v>12</v>
      </c>
      <c r="I3" s="1" t="s">
        <v>12</v>
      </c>
      <c r="J3" s="16" t="s">
        <v>12</v>
      </c>
      <c r="K3" s="21"/>
    </row>
    <row r="4" spans="1:13" ht="24">
      <c r="A4" s="1231"/>
      <c r="B4" s="1231"/>
      <c r="C4" s="1231"/>
      <c r="D4" s="2"/>
      <c r="E4" s="1">
        <v>2015</v>
      </c>
      <c r="F4" s="1">
        <v>2016</v>
      </c>
      <c r="G4" s="1">
        <v>2017</v>
      </c>
      <c r="H4" s="1" t="s">
        <v>13</v>
      </c>
      <c r="I4" s="1" t="s">
        <v>13</v>
      </c>
      <c r="J4" s="16" t="s">
        <v>13</v>
      </c>
      <c r="K4" s="21"/>
    </row>
    <row r="5" spans="1:13" ht="15.75" thickBot="1">
      <c r="A5" s="1232"/>
      <c r="B5" s="1232"/>
      <c r="C5" s="1232"/>
      <c r="D5" s="3"/>
      <c r="E5" s="4"/>
      <c r="F5" s="4"/>
      <c r="G5" s="3"/>
      <c r="H5" s="4">
        <v>2018</v>
      </c>
      <c r="I5" s="4">
        <v>2019</v>
      </c>
      <c r="J5" s="17">
        <v>2020</v>
      </c>
      <c r="K5" s="24"/>
    </row>
    <row r="6" spans="1:13" ht="15.7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18">
        <v>10</v>
      </c>
      <c r="K6" s="25"/>
    </row>
    <row r="7" spans="1:13" ht="15.75" thickBot="1">
      <c r="A7" s="1227" t="s">
        <v>16</v>
      </c>
      <c r="B7" s="1227" t="s">
        <v>17</v>
      </c>
      <c r="C7" s="8" t="s">
        <v>18</v>
      </c>
      <c r="D7" s="8">
        <f>D8+D9+D10</f>
        <v>346266.84</v>
      </c>
      <c r="E7" s="8">
        <f t="shared" ref="E7:J7" si="0">E8+E9+E10+E11</f>
        <v>476461.3</v>
      </c>
      <c r="F7" s="8">
        <f t="shared" si="0"/>
        <v>513846.3</v>
      </c>
      <c r="G7" s="8">
        <f t="shared" si="0"/>
        <v>539923.30000000005</v>
      </c>
      <c r="H7" s="8">
        <f t="shared" si="0"/>
        <v>557247.22</v>
      </c>
      <c r="I7" s="8">
        <f t="shared" si="0"/>
        <v>579362.49</v>
      </c>
      <c r="J7" s="14">
        <f t="shared" si="0"/>
        <v>594964.24</v>
      </c>
      <c r="K7" s="26">
        <f>E7+F7+G7+H7+I7+J7</f>
        <v>3261804.8499999996</v>
      </c>
      <c r="L7" s="15">
        <f>K8+K9+K10</f>
        <v>3254669.85</v>
      </c>
      <c r="M7">
        <f>L7+L11</f>
        <v>3261804.85</v>
      </c>
    </row>
    <row r="8" spans="1:13" ht="15.75" thickBot="1">
      <c r="A8" s="1228"/>
      <c r="B8" s="1228"/>
      <c r="C8" s="8" t="s">
        <v>19</v>
      </c>
      <c r="D8" s="8">
        <f t="shared" ref="D8:J8" si="1">D13+D138</f>
        <v>174611</v>
      </c>
      <c r="E8" s="8">
        <f t="shared" si="1"/>
        <v>223390</v>
      </c>
      <c r="F8" s="8">
        <f t="shared" si="1"/>
        <v>230766</v>
      </c>
      <c r="G8" s="8">
        <f t="shared" si="1"/>
        <v>238476</v>
      </c>
      <c r="H8" s="8">
        <f t="shared" si="1"/>
        <v>244402.08000000002</v>
      </c>
      <c r="I8" s="8">
        <f t="shared" si="1"/>
        <v>254178.13999999998</v>
      </c>
      <c r="J8" s="14">
        <f t="shared" si="1"/>
        <v>264345.27</v>
      </c>
      <c r="K8" s="22">
        <f>E8+F8+G8+H8+I8+J8</f>
        <v>1455557.49</v>
      </c>
    </row>
    <row r="9" spans="1:13" ht="15.75" thickBot="1">
      <c r="A9" s="1228"/>
      <c r="B9" s="1228"/>
      <c r="C9" s="8" t="s">
        <v>20</v>
      </c>
      <c r="D9" s="8">
        <f t="shared" ref="D9:J9" si="2">D14+D129+D139+D209</f>
        <v>170155.84000000003</v>
      </c>
      <c r="E9" s="8">
        <f>E14+E129+E139+E209</f>
        <v>245291.3</v>
      </c>
      <c r="F9" s="8">
        <f t="shared" si="2"/>
        <v>275300.3</v>
      </c>
      <c r="G9" s="8">
        <f t="shared" si="2"/>
        <v>293612.3</v>
      </c>
      <c r="H9" s="8">
        <f t="shared" si="2"/>
        <v>304965.14</v>
      </c>
      <c r="I9" s="8">
        <f t="shared" si="2"/>
        <v>317244.35000000003</v>
      </c>
      <c r="J9" s="14">
        <f t="shared" si="2"/>
        <v>322618.97000000003</v>
      </c>
      <c r="K9" s="26">
        <f>E9+F9+G9+H9+I9+J9</f>
        <v>1759032.36</v>
      </c>
    </row>
    <row r="10" spans="1:13" ht="12" customHeight="1" thickBot="1">
      <c r="A10" s="1228"/>
      <c r="B10" s="1228"/>
      <c r="C10" s="8" t="s">
        <v>21</v>
      </c>
      <c r="D10" s="8">
        <f>D192</f>
        <v>1500</v>
      </c>
      <c r="E10" s="8">
        <f>E192</f>
        <v>6680</v>
      </c>
      <c r="F10" s="8">
        <f>F192</f>
        <v>6680</v>
      </c>
      <c r="G10" s="8">
        <f>F10</f>
        <v>6680</v>
      </c>
      <c r="H10" s="8">
        <f>G10</f>
        <v>6680</v>
      </c>
      <c r="I10" s="8">
        <f>H10</f>
        <v>6680</v>
      </c>
      <c r="J10" s="14">
        <f>I10</f>
        <v>6680</v>
      </c>
      <c r="K10" s="26">
        <f>E10+F10+G10+H10+I10+J10</f>
        <v>40080</v>
      </c>
    </row>
    <row r="11" spans="1:13" ht="25.5" customHeight="1" thickBot="1">
      <c r="A11" s="1229"/>
      <c r="B11" s="1229"/>
      <c r="C11" s="8" t="s">
        <v>22</v>
      </c>
      <c r="D11" s="8"/>
      <c r="E11" s="8">
        <v>1100</v>
      </c>
      <c r="F11" s="8">
        <v>1100</v>
      </c>
      <c r="G11" s="8">
        <v>1155</v>
      </c>
      <c r="H11" s="8">
        <v>1200</v>
      </c>
      <c r="I11" s="8">
        <v>1260</v>
      </c>
      <c r="J11" s="14">
        <v>1320</v>
      </c>
      <c r="K11" s="25"/>
      <c r="L11">
        <v>7135</v>
      </c>
    </row>
    <row r="12" spans="1:13" ht="30" customHeight="1" thickBot="1">
      <c r="A12" s="1233" t="s">
        <v>23</v>
      </c>
      <c r="B12" s="9" t="s">
        <v>24</v>
      </c>
      <c r="C12" s="10" t="s">
        <v>18</v>
      </c>
      <c r="D12" s="10">
        <v>226003.95</v>
      </c>
      <c r="E12" s="10">
        <v>275335</v>
      </c>
      <c r="F12" s="10">
        <v>284284</v>
      </c>
      <c r="G12" s="10">
        <v>294440</v>
      </c>
      <c r="H12" s="10">
        <f>H13+H14</f>
        <v>304722.88</v>
      </c>
      <c r="I12" s="10">
        <v>316992.82</v>
      </c>
      <c r="J12" s="19">
        <v>322358.74</v>
      </c>
      <c r="K12" s="22">
        <f>E12+F12+G12+H12+I12+J12</f>
        <v>1798133.44</v>
      </c>
      <c r="L12">
        <f>E12+F12+G12+H12+I12+J12</f>
        <v>1798133.44</v>
      </c>
    </row>
    <row r="13" spans="1:13" ht="27.75" customHeight="1" thickBot="1">
      <c r="A13" s="1234"/>
      <c r="B13" s="9" t="s">
        <v>25</v>
      </c>
      <c r="C13" s="10" t="s">
        <v>19</v>
      </c>
      <c r="D13" s="10">
        <v>169847</v>
      </c>
      <c r="E13" s="10">
        <f>E18+E23+E28+E123</f>
        <v>176032</v>
      </c>
      <c r="F13" s="10">
        <f>F18+F23+F28+F123</f>
        <v>181142</v>
      </c>
      <c r="G13" s="10">
        <f>G18+G23+G28+G123</f>
        <v>186867</v>
      </c>
      <c r="H13" s="10">
        <v>190728.72</v>
      </c>
      <c r="I13" s="10">
        <v>198357.86</v>
      </c>
      <c r="J13" s="19">
        <v>206292.18</v>
      </c>
      <c r="K13" s="26">
        <f>E13+F13+G13+H13+I13+J13</f>
        <v>1139419.76</v>
      </c>
      <c r="L13" t="s">
        <v>119</v>
      </c>
    </row>
    <row r="14" spans="1:13" ht="15.75" thickBot="1">
      <c r="A14" s="1234"/>
      <c r="B14" s="11"/>
      <c r="C14" s="10" t="s">
        <v>20</v>
      </c>
      <c r="D14" s="10">
        <v>56156.95</v>
      </c>
      <c r="E14" s="10">
        <v>102484</v>
      </c>
      <c r="F14" s="10">
        <v>106482</v>
      </c>
      <c r="G14" s="10">
        <f>G34+G39+G44+G49+G54+G59+G64+G69+G74+G79+G84+G89+G94+G99+G104+G109+G114+G119</f>
        <v>109983</v>
      </c>
      <c r="H14" s="10">
        <v>113994.16</v>
      </c>
      <c r="I14" s="10">
        <v>118634.96</v>
      </c>
      <c r="J14" s="19">
        <v>116066.56</v>
      </c>
      <c r="K14" s="26">
        <f>E14+F14+G14+H14+I14+J14</f>
        <v>667644.67999999993</v>
      </c>
    </row>
    <row r="15" spans="1:13" ht="19.5" customHeight="1" thickBot="1">
      <c r="A15" s="1234"/>
      <c r="B15" s="11"/>
      <c r="C15" s="10" t="s">
        <v>21</v>
      </c>
      <c r="D15" s="10"/>
      <c r="E15" s="10"/>
      <c r="F15" s="10"/>
      <c r="G15" s="10"/>
      <c r="H15" s="10"/>
      <c r="I15" s="10"/>
      <c r="J15" s="19"/>
      <c r="K15" s="21"/>
    </row>
    <row r="16" spans="1:13" ht="29.25" customHeight="1" thickBot="1">
      <c r="A16" s="1235"/>
      <c r="B16" s="12"/>
      <c r="C16" s="10" t="s">
        <v>118</v>
      </c>
      <c r="D16" s="10"/>
      <c r="E16" s="10"/>
      <c r="F16" s="10"/>
      <c r="G16" s="10"/>
      <c r="H16" s="10"/>
      <c r="I16" s="10"/>
      <c r="J16" s="19"/>
      <c r="K16" s="21"/>
    </row>
    <row r="17" spans="1:11" ht="33" customHeight="1" thickBot="1">
      <c r="A17" s="1227" t="s">
        <v>26</v>
      </c>
      <c r="B17" s="1227" t="s">
        <v>27</v>
      </c>
      <c r="C17" s="8" t="s">
        <v>18</v>
      </c>
      <c r="D17" s="8">
        <v>6956</v>
      </c>
      <c r="E17" s="8">
        <v>7075</v>
      </c>
      <c r="F17" s="8">
        <v>7128</v>
      </c>
      <c r="G17" s="8">
        <v>7599</v>
      </c>
      <c r="H17" s="8">
        <v>7902.96</v>
      </c>
      <c r="I17" s="8">
        <v>8219.07</v>
      </c>
      <c r="J17" s="14">
        <v>8547.84</v>
      </c>
      <c r="K17" s="21"/>
    </row>
    <row r="18" spans="1:11" ht="15.75" thickBot="1">
      <c r="A18" s="1228"/>
      <c r="B18" s="1228"/>
      <c r="C18" s="8" t="s">
        <v>19</v>
      </c>
      <c r="D18" s="8">
        <v>6953</v>
      </c>
      <c r="E18" s="8">
        <v>7075</v>
      </c>
      <c r="F18" s="8">
        <v>7128</v>
      </c>
      <c r="G18" s="8">
        <v>7599</v>
      </c>
      <c r="H18" s="8">
        <v>7902.96</v>
      </c>
      <c r="I18" s="8">
        <v>8219.07</v>
      </c>
      <c r="J18" s="14">
        <v>8547.84</v>
      </c>
      <c r="K18" s="25">
        <f>E18+F18+G18+H18+I18+J18</f>
        <v>46471.869999999995</v>
      </c>
    </row>
    <row r="19" spans="1:11" ht="15.75" thickBot="1">
      <c r="A19" s="1228"/>
      <c r="B19" s="1228"/>
      <c r="C19" s="8" t="s">
        <v>20</v>
      </c>
      <c r="D19" s="8"/>
      <c r="E19" s="8"/>
      <c r="F19" s="8"/>
      <c r="G19" s="8"/>
      <c r="H19" s="8"/>
      <c r="I19" s="8"/>
      <c r="J19" s="14"/>
      <c r="K19" s="21"/>
    </row>
    <row r="20" spans="1:11" ht="19.5" customHeight="1" thickBot="1">
      <c r="A20" s="1228"/>
      <c r="B20" s="1228"/>
      <c r="C20" s="8" t="s">
        <v>21</v>
      </c>
      <c r="D20" s="8"/>
      <c r="E20" s="8"/>
      <c r="F20" s="8"/>
      <c r="G20" s="8"/>
      <c r="H20" s="8"/>
      <c r="I20" s="8"/>
      <c r="J20" s="14"/>
      <c r="K20" s="21"/>
    </row>
    <row r="21" spans="1:11" ht="21.75" customHeight="1" thickBot="1">
      <c r="A21" s="1229"/>
      <c r="B21" s="1229"/>
      <c r="C21" s="8" t="s">
        <v>22</v>
      </c>
      <c r="D21" s="8"/>
      <c r="E21" s="8"/>
      <c r="F21" s="8"/>
      <c r="G21" s="8"/>
      <c r="H21" s="8"/>
      <c r="I21" s="8"/>
      <c r="J21" s="14"/>
      <c r="K21" s="21"/>
    </row>
    <row r="22" spans="1:11" ht="15.75" thickBot="1">
      <c r="A22" s="1227" t="s">
        <v>28</v>
      </c>
      <c r="B22" s="1227" t="s">
        <v>29</v>
      </c>
      <c r="C22" s="8" t="s">
        <v>18</v>
      </c>
      <c r="D22" s="8">
        <v>162818</v>
      </c>
      <c r="E22" s="8">
        <v>165703</v>
      </c>
      <c r="F22" s="8" t="s">
        <v>31</v>
      </c>
      <c r="G22" s="8" t="s">
        <v>32</v>
      </c>
      <c r="H22" s="8">
        <v>182825.76</v>
      </c>
      <c r="I22" s="8">
        <v>190138.79</v>
      </c>
      <c r="J22" s="14">
        <v>197744.34</v>
      </c>
      <c r="K22" s="21"/>
    </row>
    <row r="23" spans="1:11" ht="15.75" thickBot="1">
      <c r="A23" s="1228"/>
      <c r="B23" s="1228"/>
      <c r="C23" s="8" t="s">
        <v>19</v>
      </c>
      <c r="D23" s="8">
        <v>162818</v>
      </c>
      <c r="E23" s="8">
        <v>165703</v>
      </c>
      <c r="F23" s="8">
        <v>170674</v>
      </c>
      <c r="G23" s="8">
        <v>175794</v>
      </c>
      <c r="H23" s="8">
        <v>182825.76</v>
      </c>
      <c r="I23" s="8">
        <v>190138.79</v>
      </c>
      <c r="J23" s="14">
        <v>197744.34</v>
      </c>
      <c r="K23" s="25">
        <f>E23+F23+G23+H23+I23+J23</f>
        <v>1082879.8900000001</v>
      </c>
    </row>
    <row r="24" spans="1:11" ht="15.75" thickBot="1">
      <c r="A24" s="1228"/>
      <c r="B24" s="1228"/>
      <c r="C24" s="8" t="s">
        <v>20</v>
      </c>
      <c r="D24" s="8"/>
      <c r="E24" s="8"/>
      <c r="F24" s="8"/>
      <c r="G24" s="8"/>
      <c r="H24" s="8"/>
      <c r="I24" s="8"/>
      <c r="J24" s="14"/>
      <c r="K24" s="21"/>
    </row>
    <row r="25" spans="1:11" ht="21" customHeight="1" thickBot="1">
      <c r="A25" s="1228"/>
      <c r="B25" s="1228"/>
      <c r="C25" s="8" t="s">
        <v>21</v>
      </c>
      <c r="D25" s="8"/>
      <c r="E25" s="8"/>
      <c r="F25" s="8"/>
      <c r="G25" s="8"/>
      <c r="H25" s="8"/>
      <c r="I25" s="8"/>
      <c r="J25" s="14"/>
      <c r="K25" s="21"/>
    </row>
    <row r="26" spans="1:11" ht="27" customHeight="1" thickBot="1">
      <c r="A26" s="1229"/>
      <c r="B26" s="1229"/>
      <c r="C26" s="8" t="s">
        <v>22</v>
      </c>
      <c r="D26" s="8"/>
      <c r="E26" s="8"/>
      <c r="F26" s="8"/>
      <c r="G26" s="8"/>
      <c r="H26" s="8"/>
      <c r="I26" s="8"/>
      <c r="J26" s="14"/>
      <c r="K26" s="21"/>
    </row>
    <row r="27" spans="1:11" ht="27.75" customHeight="1" thickBot="1">
      <c r="A27" s="1227" t="s">
        <v>33</v>
      </c>
      <c r="B27" s="1227" t="s">
        <v>34</v>
      </c>
      <c r="C27" s="8" t="s">
        <v>18</v>
      </c>
      <c r="D27" s="8">
        <v>73</v>
      </c>
      <c r="E27" s="8">
        <v>73</v>
      </c>
      <c r="F27" s="8">
        <v>0</v>
      </c>
      <c r="G27" s="8">
        <v>0</v>
      </c>
      <c r="H27" s="8">
        <v>0</v>
      </c>
      <c r="I27" s="8">
        <v>0</v>
      </c>
      <c r="J27" s="14">
        <v>0</v>
      </c>
      <c r="K27" s="21"/>
    </row>
    <row r="28" spans="1:11" ht="15.75" thickBot="1">
      <c r="A28" s="1228"/>
      <c r="B28" s="1228"/>
      <c r="C28" s="8" t="s">
        <v>19</v>
      </c>
      <c r="D28" s="8">
        <v>73</v>
      </c>
      <c r="E28" s="8">
        <v>73</v>
      </c>
      <c r="F28" s="8">
        <v>0</v>
      </c>
      <c r="G28" s="8">
        <v>0</v>
      </c>
      <c r="H28" s="8">
        <v>0</v>
      </c>
      <c r="I28" s="8">
        <v>0</v>
      </c>
      <c r="J28" s="14">
        <v>0</v>
      </c>
      <c r="K28" s="25">
        <f>E28</f>
        <v>73</v>
      </c>
    </row>
    <row r="29" spans="1:11" ht="15.75" thickBot="1">
      <c r="A29" s="1228"/>
      <c r="B29" s="1228"/>
      <c r="C29" s="8" t="s">
        <v>20</v>
      </c>
      <c r="D29" s="8"/>
      <c r="E29" s="8"/>
      <c r="F29" s="8"/>
      <c r="G29" s="8"/>
      <c r="H29" s="8"/>
      <c r="I29" s="8"/>
      <c r="J29" s="14"/>
      <c r="K29" s="21"/>
    </row>
    <row r="30" spans="1:11" ht="14.25" customHeight="1" thickBot="1">
      <c r="A30" s="1228"/>
      <c r="B30" s="1228"/>
      <c r="C30" s="8" t="s">
        <v>21</v>
      </c>
      <c r="D30" s="8"/>
      <c r="E30" s="8"/>
      <c r="F30" s="8"/>
      <c r="G30" s="8"/>
      <c r="H30" s="8"/>
      <c r="I30" s="8"/>
      <c r="J30" s="14"/>
      <c r="K30" s="21"/>
    </row>
    <row r="31" spans="1:11" ht="28.5" customHeight="1" thickBot="1">
      <c r="A31" s="1229"/>
      <c r="B31" s="1229"/>
      <c r="C31" s="8" t="s">
        <v>22</v>
      </c>
      <c r="D31" s="8"/>
      <c r="E31" s="8"/>
      <c r="F31" s="8"/>
      <c r="G31" s="8"/>
      <c r="H31" s="8"/>
      <c r="I31" s="8"/>
      <c r="J31" s="14"/>
      <c r="K31" s="21"/>
    </row>
    <row r="32" spans="1:11" ht="15.75" thickBot="1">
      <c r="A32" s="1227" t="s">
        <v>35</v>
      </c>
      <c r="B32" s="1227" t="s">
        <v>36</v>
      </c>
      <c r="C32" s="8" t="s">
        <v>18</v>
      </c>
      <c r="D32" s="8">
        <v>3818</v>
      </c>
      <c r="E32" s="8">
        <v>3880</v>
      </c>
      <c r="F32" s="8">
        <v>4055</v>
      </c>
      <c r="G32" s="8">
        <v>4217</v>
      </c>
      <c r="H32" s="8">
        <v>4385.68</v>
      </c>
      <c r="I32" s="8">
        <v>4561.1000000000004</v>
      </c>
      <c r="J32" s="14">
        <v>4743.55</v>
      </c>
      <c r="K32" s="21"/>
    </row>
    <row r="33" spans="1:11" ht="15.75" thickBot="1">
      <c r="A33" s="1228"/>
      <c r="B33" s="1228"/>
      <c r="C33" s="8" t="s">
        <v>19</v>
      </c>
      <c r="D33" s="8"/>
      <c r="E33" s="8"/>
      <c r="F33" s="8"/>
      <c r="G33" s="8"/>
      <c r="H33" s="8"/>
      <c r="I33" s="8"/>
      <c r="J33" s="14"/>
      <c r="K33" s="21"/>
    </row>
    <row r="34" spans="1:11" ht="15.75" thickBot="1">
      <c r="A34" s="1228"/>
      <c r="B34" s="1228"/>
      <c r="C34" s="8" t="s">
        <v>20</v>
      </c>
      <c r="D34" s="8">
        <v>3818</v>
      </c>
      <c r="E34" s="8">
        <v>3880</v>
      </c>
      <c r="F34" s="8">
        <v>4055</v>
      </c>
      <c r="G34" s="8">
        <v>4217</v>
      </c>
      <c r="H34" s="8">
        <v>4385.68</v>
      </c>
      <c r="I34" s="8">
        <v>4561.1000000000004</v>
      </c>
      <c r="J34" s="14">
        <v>4743.55</v>
      </c>
      <c r="K34" s="25">
        <f>E34+F34+G34+H34+J34</f>
        <v>21281.23</v>
      </c>
    </row>
    <row r="35" spans="1:11" ht="20.25" customHeight="1" thickBot="1">
      <c r="A35" s="1228"/>
      <c r="B35" s="1228"/>
      <c r="C35" s="8" t="s">
        <v>21</v>
      </c>
      <c r="D35" s="8"/>
      <c r="E35" s="8"/>
      <c r="F35" s="8"/>
      <c r="G35" s="8"/>
      <c r="H35" s="8"/>
      <c r="I35" s="8"/>
      <c r="J35" s="14"/>
      <c r="K35" s="21"/>
    </row>
    <row r="36" spans="1:11" ht="27" customHeight="1" thickBot="1">
      <c r="A36" s="1229"/>
      <c r="B36" s="1229"/>
      <c r="C36" s="8" t="s">
        <v>22</v>
      </c>
      <c r="D36" s="8"/>
      <c r="E36" s="8"/>
      <c r="F36" s="8"/>
      <c r="G36" s="8"/>
      <c r="H36" s="8"/>
      <c r="I36" s="8"/>
      <c r="J36" s="14"/>
      <c r="K36" s="21"/>
    </row>
    <row r="37" spans="1:11" ht="15.75" thickBot="1">
      <c r="A37" s="1227" t="s">
        <v>37</v>
      </c>
      <c r="B37" s="1227" t="s">
        <v>38</v>
      </c>
      <c r="C37" s="8" t="s">
        <v>18</v>
      </c>
      <c r="D37" s="8"/>
      <c r="E37" s="8">
        <v>282</v>
      </c>
      <c r="F37" s="8">
        <v>282</v>
      </c>
      <c r="G37" s="8">
        <v>282</v>
      </c>
      <c r="H37" s="8">
        <v>282</v>
      </c>
      <c r="I37" s="8">
        <v>282</v>
      </c>
      <c r="J37" s="14">
        <v>282</v>
      </c>
      <c r="K37" s="21"/>
    </row>
    <row r="38" spans="1:11" ht="15.75" thickBot="1">
      <c r="A38" s="1228"/>
      <c r="B38" s="1228"/>
      <c r="C38" s="8" t="s">
        <v>19</v>
      </c>
      <c r="D38" s="8"/>
      <c r="E38" s="8"/>
      <c r="F38" s="8"/>
      <c r="G38" s="8"/>
      <c r="H38" s="8"/>
      <c r="I38" s="8"/>
      <c r="J38" s="14"/>
      <c r="K38" s="21"/>
    </row>
    <row r="39" spans="1:11" ht="15.75" thickBot="1">
      <c r="A39" s="1228"/>
      <c r="B39" s="1228"/>
      <c r="C39" s="8" t="s">
        <v>20</v>
      </c>
      <c r="D39" s="8"/>
      <c r="E39" s="8">
        <v>282</v>
      </c>
      <c r="F39" s="8">
        <v>282</v>
      </c>
      <c r="G39" s="8">
        <v>282</v>
      </c>
      <c r="H39" s="8">
        <v>282</v>
      </c>
      <c r="I39" s="8">
        <v>282</v>
      </c>
      <c r="J39" s="14">
        <v>282</v>
      </c>
      <c r="K39" s="21">
        <f>E39+F39+G39+H39+I39+J39</f>
        <v>1692</v>
      </c>
    </row>
    <row r="40" spans="1:11" ht="15.75" thickBot="1">
      <c r="A40" s="1228"/>
      <c r="B40" s="1228"/>
      <c r="C40" s="8" t="s">
        <v>21</v>
      </c>
      <c r="D40" s="8"/>
      <c r="E40" s="8"/>
      <c r="F40" s="8"/>
      <c r="G40" s="8"/>
      <c r="H40" s="8"/>
      <c r="I40" s="8"/>
      <c r="J40" s="14"/>
      <c r="K40" s="21"/>
    </row>
    <row r="41" spans="1:11" ht="24" customHeight="1" thickBot="1">
      <c r="A41" s="1229"/>
      <c r="B41" s="1229"/>
      <c r="C41" s="8" t="s">
        <v>22</v>
      </c>
      <c r="D41" s="8"/>
      <c r="E41" s="8"/>
      <c r="F41" s="8"/>
      <c r="G41" s="8"/>
      <c r="H41" s="8"/>
      <c r="I41" s="8"/>
      <c r="J41" s="14"/>
      <c r="K41" s="21"/>
    </row>
    <row r="42" spans="1:11" ht="18.75" customHeight="1" thickBot="1">
      <c r="A42" s="1227" t="s">
        <v>39</v>
      </c>
      <c r="B42" s="1227" t="s">
        <v>40</v>
      </c>
      <c r="C42" s="8" t="s">
        <v>18</v>
      </c>
      <c r="D42" s="8"/>
      <c r="E42" s="8">
        <v>212</v>
      </c>
      <c r="F42" s="8">
        <v>212</v>
      </c>
      <c r="G42" s="8">
        <v>212</v>
      </c>
      <c r="H42" s="8">
        <v>212</v>
      </c>
      <c r="I42" s="8">
        <v>212</v>
      </c>
      <c r="J42" s="14">
        <v>212</v>
      </c>
      <c r="K42" s="21"/>
    </row>
    <row r="43" spans="1:11" ht="15.75" thickBot="1">
      <c r="A43" s="1228"/>
      <c r="B43" s="1228"/>
      <c r="C43" s="8" t="s">
        <v>19</v>
      </c>
      <c r="D43" s="8"/>
      <c r="E43" s="8"/>
      <c r="F43" s="8"/>
      <c r="G43" s="8"/>
      <c r="H43" s="8"/>
      <c r="I43" s="8"/>
      <c r="J43" s="14"/>
      <c r="K43" s="21"/>
    </row>
    <row r="44" spans="1:11" ht="15.75" thickBot="1">
      <c r="A44" s="1228"/>
      <c r="B44" s="1228"/>
      <c r="C44" s="8" t="s">
        <v>20</v>
      </c>
      <c r="D44" s="8"/>
      <c r="E44" s="8">
        <v>212</v>
      </c>
      <c r="F44" s="8">
        <v>212</v>
      </c>
      <c r="G44" s="8">
        <v>212</v>
      </c>
      <c r="H44" s="8">
        <v>212</v>
      </c>
      <c r="I44" s="8">
        <v>212</v>
      </c>
      <c r="J44" s="14">
        <v>212</v>
      </c>
      <c r="K44" s="21">
        <f>F44+G44+H44+I44+J44</f>
        <v>1060</v>
      </c>
    </row>
    <row r="45" spans="1:11" ht="12" customHeight="1" thickBot="1">
      <c r="A45" s="1228"/>
      <c r="B45" s="1228"/>
      <c r="C45" s="8" t="s">
        <v>21</v>
      </c>
      <c r="D45" s="8"/>
      <c r="E45" s="8"/>
      <c r="F45" s="8"/>
      <c r="G45" s="8"/>
      <c r="H45" s="8"/>
      <c r="I45" s="8"/>
      <c r="J45" s="14"/>
      <c r="K45" s="21"/>
    </row>
    <row r="46" spans="1:11" ht="21" customHeight="1" thickBot="1">
      <c r="A46" s="1229"/>
      <c r="B46" s="1229"/>
      <c r="C46" s="8" t="s">
        <v>22</v>
      </c>
      <c r="D46" s="8"/>
      <c r="E46" s="8"/>
      <c r="F46" s="8"/>
      <c r="G46" s="8"/>
      <c r="H46" s="8"/>
      <c r="I46" s="8"/>
      <c r="J46" s="14"/>
      <c r="K46" s="21"/>
    </row>
    <row r="47" spans="1:11" ht="21" customHeight="1" thickBot="1">
      <c r="A47" s="1227" t="s">
        <v>41</v>
      </c>
      <c r="B47" s="1227" t="s">
        <v>42</v>
      </c>
      <c r="C47" s="8" t="s">
        <v>18</v>
      </c>
      <c r="D47" s="8">
        <v>2500</v>
      </c>
      <c r="E47" s="8">
        <v>2500</v>
      </c>
      <c r="F47" s="8">
        <v>2500</v>
      </c>
      <c r="G47" s="8">
        <v>2500</v>
      </c>
      <c r="H47" s="8">
        <v>2500</v>
      </c>
      <c r="I47" s="8">
        <v>2500</v>
      </c>
      <c r="J47" s="14">
        <v>2500</v>
      </c>
      <c r="K47" s="21"/>
    </row>
    <row r="48" spans="1:11" ht="15.75" thickBot="1">
      <c r="A48" s="1228"/>
      <c r="B48" s="1228"/>
      <c r="C48" s="8" t="s">
        <v>19</v>
      </c>
      <c r="D48" s="8"/>
      <c r="E48" s="8"/>
      <c r="F48" s="8"/>
      <c r="G48" s="8"/>
      <c r="H48" s="8"/>
      <c r="I48" s="8"/>
      <c r="J48" s="14"/>
      <c r="K48" s="21"/>
    </row>
    <row r="49" spans="1:11" ht="15.75" thickBot="1">
      <c r="A49" s="1228"/>
      <c r="B49" s="1228"/>
      <c r="C49" s="8" t="s">
        <v>20</v>
      </c>
      <c r="D49" s="8">
        <v>2500</v>
      </c>
      <c r="E49" s="8">
        <v>2500</v>
      </c>
      <c r="F49" s="8">
        <v>2500</v>
      </c>
      <c r="G49" s="8">
        <v>2500</v>
      </c>
      <c r="H49" s="8">
        <v>2500</v>
      </c>
      <c r="I49" s="8">
        <v>2500</v>
      </c>
      <c r="J49" s="14">
        <v>2500</v>
      </c>
      <c r="K49" s="21">
        <f>E49+F49+G49+H49+I49+J49</f>
        <v>15000</v>
      </c>
    </row>
    <row r="50" spans="1:11" ht="14.25" customHeight="1" thickBot="1">
      <c r="A50" s="1228"/>
      <c r="B50" s="1228"/>
      <c r="C50" s="8" t="s">
        <v>21</v>
      </c>
      <c r="D50" s="8"/>
      <c r="E50" s="8"/>
      <c r="F50" s="8"/>
      <c r="G50" s="8"/>
      <c r="H50" s="8"/>
      <c r="I50" s="8"/>
      <c r="J50" s="14"/>
      <c r="K50" s="21"/>
    </row>
    <row r="51" spans="1:11" ht="25.5" customHeight="1" thickBot="1">
      <c r="A51" s="1229"/>
      <c r="B51" s="1229"/>
      <c r="C51" s="8" t="s">
        <v>22</v>
      </c>
      <c r="D51" s="8"/>
      <c r="E51" s="8"/>
      <c r="F51" s="8"/>
      <c r="G51" s="8"/>
      <c r="H51" s="8"/>
      <c r="I51" s="8"/>
      <c r="J51" s="14"/>
      <c r="K51" s="21"/>
    </row>
    <row r="52" spans="1:11" ht="15.75" thickBot="1">
      <c r="A52" s="1227" t="s">
        <v>43</v>
      </c>
      <c r="B52" s="1227" t="s">
        <v>44</v>
      </c>
      <c r="C52" s="8" t="s">
        <v>18</v>
      </c>
      <c r="D52" s="8"/>
      <c r="E52" s="8">
        <v>235</v>
      </c>
      <c r="F52" s="8">
        <v>196</v>
      </c>
      <c r="G52" s="8">
        <v>255</v>
      </c>
      <c r="H52" s="8">
        <v>265.2</v>
      </c>
      <c r="I52" s="8">
        <v>275.8</v>
      </c>
      <c r="J52" s="14">
        <v>286.83999999999997</v>
      </c>
      <c r="K52" s="21"/>
    </row>
    <row r="53" spans="1:11" ht="15.75" thickBot="1">
      <c r="A53" s="1228"/>
      <c r="B53" s="1228"/>
      <c r="C53" s="8" t="s">
        <v>19</v>
      </c>
      <c r="D53" s="8"/>
      <c r="E53" s="8"/>
      <c r="F53" s="8"/>
      <c r="G53" s="8"/>
      <c r="H53" s="8"/>
      <c r="I53" s="8"/>
      <c r="J53" s="14"/>
      <c r="K53" s="21"/>
    </row>
    <row r="54" spans="1:11" ht="15.75" thickBot="1">
      <c r="A54" s="1228"/>
      <c r="B54" s="1228"/>
      <c r="C54" s="8" t="s">
        <v>20</v>
      </c>
      <c r="D54" s="8"/>
      <c r="E54" s="8">
        <v>235</v>
      </c>
      <c r="F54" s="8">
        <v>196</v>
      </c>
      <c r="G54" s="8">
        <v>255</v>
      </c>
      <c r="H54" s="8">
        <v>265.2</v>
      </c>
      <c r="I54" s="8">
        <v>275.8</v>
      </c>
      <c r="J54" s="14">
        <v>286.83999999999997</v>
      </c>
      <c r="K54" s="21">
        <f>E54+F54+G54+H54+I54+J54</f>
        <v>1513.84</v>
      </c>
    </row>
    <row r="55" spans="1:11" ht="12" customHeight="1" thickBot="1">
      <c r="A55" s="1228"/>
      <c r="B55" s="1228"/>
      <c r="C55" s="8" t="s">
        <v>21</v>
      </c>
      <c r="D55" s="8"/>
      <c r="E55" s="8"/>
      <c r="F55" s="8"/>
      <c r="G55" s="8"/>
      <c r="H55" s="8"/>
      <c r="I55" s="8"/>
      <c r="J55" s="14"/>
      <c r="K55" s="21"/>
    </row>
    <row r="56" spans="1:11" ht="23.25" customHeight="1" thickBot="1">
      <c r="A56" s="1229"/>
      <c r="B56" s="1229"/>
      <c r="C56" s="8" t="s">
        <v>22</v>
      </c>
      <c r="D56" s="8"/>
      <c r="E56" s="8"/>
      <c r="F56" s="8"/>
      <c r="G56" s="8"/>
      <c r="H56" s="8"/>
      <c r="I56" s="8"/>
      <c r="J56" s="14"/>
      <c r="K56" s="21"/>
    </row>
    <row r="57" spans="1:11" ht="15.75" thickBot="1">
      <c r="A57" s="1227" t="s">
        <v>45</v>
      </c>
      <c r="B57" s="1227" t="s">
        <v>46</v>
      </c>
      <c r="C57" s="8" t="s">
        <v>18</v>
      </c>
      <c r="D57" s="8">
        <v>321</v>
      </c>
      <c r="E57" s="8">
        <v>342</v>
      </c>
      <c r="F57" s="8">
        <v>358</v>
      </c>
      <c r="G57" s="8">
        <v>372</v>
      </c>
      <c r="H57" s="8">
        <v>386.88</v>
      </c>
      <c r="I57" s="8">
        <v>402.35</v>
      </c>
      <c r="J57" s="14">
        <v>418.44</v>
      </c>
      <c r="K57" s="21"/>
    </row>
    <row r="58" spans="1:11" ht="15.75" thickBot="1">
      <c r="A58" s="1228"/>
      <c r="B58" s="1228"/>
      <c r="C58" s="8" t="s">
        <v>19</v>
      </c>
      <c r="D58" s="8"/>
      <c r="E58" s="8"/>
      <c r="F58" s="8"/>
      <c r="G58" s="8"/>
      <c r="H58" s="8"/>
      <c r="I58" s="8"/>
      <c r="J58" s="14"/>
      <c r="K58" s="21"/>
    </row>
    <row r="59" spans="1:11" ht="15.75" thickBot="1">
      <c r="A59" s="1228"/>
      <c r="B59" s="1228"/>
      <c r="C59" s="8" t="s">
        <v>20</v>
      </c>
      <c r="D59" s="8">
        <v>321</v>
      </c>
      <c r="E59" s="8">
        <v>342</v>
      </c>
      <c r="F59" s="8">
        <v>358</v>
      </c>
      <c r="G59" s="8">
        <v>372</v>
      </c>
      <c r="H59" s="8">
        <v>386.88</v>
      </c>
      <c r="I59" s="8">
        <v>402.35</v>
      </c>
      <c r="J59" s="14">
        <v>418.44</v>
      </c>
      <c r="K59" s="21">
        <f>E59+F59+G59+H59+I59+J59</f>
        <v>2279.67</v>
      </c>
    </row>
    <row r="60" spans="1:11" ht="15.75" thickBot="1">
      <c r="A60" s="1228"/>
      <c r="B60" s="1228"/>
      <c r="C60" s="8" t="s">
        <v>21</v>
      </c>
      <c r="D60" s="8"/>
      <c r="E60" s="8"/>
      <c r="F60" s="8"/>
      <c r="G60" s="8"/>
      <c r="H60" s="8"/>
      <c r="I60" s="8"/>
      <c r="J60" s="14"/>
      <c r="K60" s="21"/>
    </row>
    <row r="61" spans="1:11" ht="21.75" customHeight="1" thickBot="1">
      <c r="A61" s="1229"/>
      <c r="B61" s="1229"/>
      <c r="C61" s="8" t="s">
        <v>22</v>
      </c>
      <c r="D61" s="8"/>
      <c r="E61" s="8"/>
      <c r="F61" s="8"/>
      <c r="G61" s="8"/>
      <c r="H61" s="8"/>
      <c r="I61" s="8"/>
      <c r="J61" s="14"/>
      <c r="K61" s="21"/>
    </row>
    <row r="62" spans="1:11" ht="24" customHeight="1" thickBot="1">
      <c r="A62" s="1227" t="s">
        <v>47</v>
      </c>
      <c r="B62" s="1227" t="s">
        <v>48</v>
      </c>
      <c r="C62" s="8" t="s">
        <v>18</v>
      </c>
      <c r="D62" s="8">
        <v>218</v>
      </c>
      <c r="E62" s="8">
        <v>213</v>
      </c>
      <c r="F62" s="8">
        <v>222</v>
      </c>
      <c r="G62" s="8">
        <v>231</v>
      </c>
      <c r="H62" s="8">
        <v>240.24</v>
      </c>
      <c r="I62" s="8">
        <v>249.84</v>
      </c>
      <c r="J62" s="14">
        <v>259.83999999999997</v>
      </c>
      <c r="K62" s="21"/>
    </row>
    <row r="63" spans="1:11" ht="15.75" thickBot="1">
      <c r="A63" s="1228"/>
      <c r="B63" s="1228"/>
      <c r="C63" s="8" t="s">
        <v>19</v>
      </c>
      <c r="D63" s="8"/>
      <c r="E63" s="8"/>
      <c r="F63" s="8"/>
      <c r="G63" s="8"/>
      <c r="H63" s="8"/>
      <c r="I63" s="8"/>
      <c r="J63" s="14"/>
      <c r="K63" s="21"/>
    </row>
    <row r="64" spans="1:11" ht="15.75" thickBot="1">
      <c r="A64" s="1228"/>
      <c r="B64" s="1228"/>
      <c r="C64" s="8" t="s">
        <v>20</v>
      </c>
      <c r="D64" s="8">
        <v>218</v>
      </c>
      <c r="E64" s="8">
        <v>213</v>
      </c>
      <c r="F64" s="8">
        <v>222</v>
      </c>
      <c r="G64" s="8">
        <v>231</v>
      </c>
      <c r="H64" s="8">
        <v>240.24</v>
      </c>
      <c r="I64" s="8">
        <v>249.84</v>
      </c>
      <c r="J64" s="14">
        <v>259.83999999999997</v>
      </c>
      <c r="K64" s="21">
        <f>E64+F64+G64+H64+I64+J64</f>
        <v>1415.9199999999998</v>
      </c>
    </row>
    <row r="65" spans="1:11" ht="18" customHeight="1" thickBot="1">
      <c r="A65" s="1228"/>
      <c r="B65" s="1228"/>
      <c r="C65" s="8" t="s">
        <v>21</v>
      </c>
      <c r="D65" s="8"/>
      <c r="E65" s="8"/>
      <c r="F65" s="8"/>
      <c r="G65" s="8"/>
      <c r="H65" s="8"/>
      <c r="I65" s="8"/>
      <c r="J65" s="14"/>
      <c r="K65" s="21"/>
    </row>
    <row r="66" spans="1:11" ht="21.75" customHeight="1" thickBot="1">
      <c r="A66" s="1229"/>
      <c r="B66" s="1229"/>
      <c r="C66" s="8" t="s">
        <v>22</v>
      </c>
      <c r="D66" s="8"/>
      <c r="E66" s="8"/>
      <c r="F66" s="8"/>
      <c r="G66" s="8"/>
      <c r="H66" s="8"/>
      <c r="I66" s="8"/>
      <c r="J66" s="14"/>
      <c r="K66" s="21"/>
    </row>
    <row r="67" spans="1:11" ht="18" customHeight="1" thickBot="1">
      <c r="A67" s="1227" t="s">
        <v>49</v>
      </c>
      <c r="B67" s="1227" t="s">
        <v>50</v>
      </c>
      <c r="C67" s="8" t="s">
        <v>18</v>
      </c>
      <c r="D67" s="8"/>
      <c r="E67" s="8">
        <v>71</v>
      </c>
      <c r="F67" s="8">
        <v>71</v>
      </c>
      <c r="G67" s="8">
        <v>71</v>
      </c>
      <c r="H67" s="8">
        <v>71</v>
      </c>
      <c r="I67" s="8">
        <v>71</v>
      </c>
      <c r="J67" s="14">
        <v>71</v>
      </c>
      <c r="K67" s="21"/>
    </row>
    <row r="68" spans="1:11" ht="15.75" thickBot="1">
      <c r="A68" s="1228"/>
      <c r="B68" s="1228"/>
      <c r="C68" s="8" t="s">
        <v>19</v>
      </c>
      <c r="D68" s="8"/>
      <c r="E68" s="8"/>
      <c r="F68" s="8"/>
      <c r="G68" s="8"/>
      <c r="H68" s="8"/>
      <c r="I68" s="8"/>
      <c r="J68" s="14"/>
      <c r="K68" s="21"/>
    </row>
    <row r="69" spans="1:11" ht="15.75" thickBot="1">
      <c r="A69" s="1228"/>
      <c r="B69" s="1228"/>
      <c r="C69" s="8" t="s">
        <v>20</v>
      </c>
      <c r="D69" s="8"/>
      <c r="E69" s="8">
        <v>71</v>
      </c>
      <c r="F69" s="8">
        <v>71</v>
      </c>
      <c r="G69" s="8">
        <v>71</v>
      </c>
      <c r="H69" s="8">
        <v>71</v>
      </c>
      <c r="I69" s="8">
        <v>71</v>
      </c>
      <c r="J69" s="14">
        <v>71</v>
      </c>
      <c r="K69" s="21">
        <f>E69+F69+G69+H69+J69+I69</f>
        <v>426</v>
      </c>
    </row>
    <row r="70" spans="1:11" ht="16.5" customHeight="1" thickBot="1">
      <c r="A70" s="1228"/>
      <c r="B70" s="1228"/>
      <c r="C70" s="8" t="s">
        <v>21</v>
      </c>
      <c r="D70" s="8"/>
      <c r="E70" s="8"/>
      <c r="F70" s="8"/>
      <c r="G70" s="8"/>
      <c r="H70" s="8"/>
      <c r="I70" s="8"/>
      <c r="J70" s="14"/>
      <c r="K70" s="21"/>
    </row>
    <row r="71" spans="1:11" ht="22.5" customHeight="1" thickBot="1">
      <c r="A71" s="1229"/>
      <c r="B71" s="1229"/>
      <c r="C71" s="8" t="s">
        <v>22</v>
      </c>
      <c r="D71" s="8"/>
      <c r="E71" s="8"/>
      <c r="F71" s="8"/>
      <c r="G71" s="8"/>
      <c r="H71" s="8"/>
      <c r="I71" s="8"/>
      <c r="J71" s="14"/>
      <c r="K71" s="21"/>
    </row>
    <row r="72" spans="1:11" ht="15.75" thickBot="1">
      <c r="A72" s="1227" t="s">
        <v>51</v>
      </c>
      <c r="B72" s="1227" t="s">
        <v>52</v>
      </c>
      <c r="C72" s="8" t="s">
        <v>18</v>
      </c>
      <c r="D72" s="8">
        <v>30002</v>
      </c>
      <c r="E72" s="8">
        <v>34800</v>
      </c>
      <c r="F72" s="8">
        <v>36385</v>
      </c>
      <c r="G72" s="8">
        <v>37545</v>
      </c>
      <c r="H72" s="8">
        <v>39046.800000000003</v>
      </c>
      <c r="I72" s="8">
        <v>40608.671999999999</v>
      </c>
      <c r="J72" s="14">
        <v>42233.01</v>
      </c>
      <c r="K72" s="21"/>
    </row>
    <row r="73" spans="1:11" ht="15.75" thickBot="1">
      <c r="A73" s="1228"/>
      <c r="B73" s="1228"/>
      <c r="C73" s="8" t="s">
        <v>19</v>
      </c>
      <c r="D73" s="8"/>
      <c r="E73" s="8"/>
      <c r="F73" s="8"/>
      <c r="G73" s="8"/>
      <c r="H73" s="8"/>
      <c r="I73" s="8"/>
      <c r="J73" s="14"/>
      <c r="K73" s="21"/>
    </row>
    <row r="74" spans="1:11" ht="15.75" thickBot="1">
      <c r="A74" s="1228"/>
      <c r="B74" s="1228"/>
      <c r="C74" s="8" t="s">
        <v>20</v>
      </c>
      <c r="D74" s="8">
        <v>30002</v>
      </c>
      <c r="E74" s="8">
        <v>34800</v>
      </c>
      <c r="F74" s="8">
        <v>36385</v>
      </c>
      <c r="G74" s="8">
        <v>37545</v>
      </c>
      <c r="H74" s="8">
        <v>39046.800000000003</v>
      </c>
      <c r="I74" s="8">
        <v>40608.671999999999</v>
      </c>
      <c r="J74" s="14">
        <v>42233.01</v>
      </c>
      <c r="K74" s="21">
        <f>E74+F74+G74+H74+I74:I75+J74</f>
        <v>230618.48199999999</v>
      </c>
    </row>
    <row r="75" spans="1:11" ht="14.25" customHeight="1" thickBot="1">
      <c r="A75" s="1228"/>
      <c r="B75" s="1228"/>
      <c r="C75" s="8" t="s">
        <v>21</v>
      </c>
      <c r="D75" s="8"/>
      <c r="E75" s="8"/>
      <c r="F75" s="8"/>
      <c r="G75" s="8"/>
      <c r="H75" s="8"/>
      <c r="I75" s="8"/>
      <c r="J75" s="14"/>
      <c r="K75" s="21"/>
    </row>
    <row r="76" spans="1:11" ht="2.25" customHeight="1" thickBot="1">
      <c r="A76" s="1229"/>
      <c r="B76" s="1229"/>
      <c r="C76" s="8" t="s">
        <v>22</v>
      </c>
      <c r="D76" s="8"/>
      <c r="E76" s="8"/>
      <c r="F76" s="8"/>
      <c r="G76" s="8"/>
      <c r="H76" s="8"/>
      <c r="I76" s="8"/>
      <c r="J76" s="14"/>
      <c r="K76" s="21"/>
    </row>
    <row r="77" spans="1:11" ht="15.75" thickBot="1">
      <c r="A77" s="1227" t="s">
        <v>53</v>
      </c>
      <c r="B77" s="1227" t="s">
        <v>54</v>
      </c>
      <c r="C77" s="8" t="s">
        <v>18</v>
      </c>
      <c r="D77" s="8">
        <v>26.95</v>
      </c>
      <c r="E77" s="8">
        <v>39</v>
      </c>
      <c r="F77" s="8">
        <v>41</v>
      </c>
      <c r="G77" s="8">
        <v>42</v>
      </c>
      <c r="H77" s="8">
        <v>43.68</v>
      </c>
      <c r="I77" s="8">
        <v>45.42</v>
      </c>
      <c r="J77" s="14">
        <v>47.24</v>
      </c>
      <c r="K77" s="21"/>
    </row>
    <row r="78" spans="1:11" ht="15.75" thickBot="1">
      <c r="A78" s="1228"/>
      <c r="B78" s="1228"/>
      <c r="C78" s="8" t="s">
        <v>19</v>
      </c>
      <c r="D78" s="8"/>
      <c r="E78" s="8"/>
      <c r="F78" s="8"/>
      <c r="G78" s="8"/>
      <c r="H78" s="8"/>
      <c r="I78" s="8"/>
      <c r="J78" s="14"/>
      <c r="K78" s="21"/>
    </row>
    <row r="79" spans="1:11" ht="15.75" thickBot="1">
      <c r="A79" s="1228"/>
      <c r="B79" s="1228"/>
      <c r="C79" s="8" t="s">
        <v>20</v>
      </c>
      <c r="D79" s="8">
        <v>26.95</v>
      </c>
      <c r="E79" s="8">
        <v>39</v>
      </c>
      <c r="F79" s="8">
        <v>41</v>
      </c>
      <c r="G79" s="8">
        <v>42</v>
      </c>
      <c r="H79" s="8">
        <v>43.68</v>
      </c>
      <c r="I79" s="8">
        <v>45.42</v>
      </c>
      <c r="J79" s="14">
        <v>47.24</v>
      </c>
      <c r="K79" s="21">
        <f>E79+F79+G79+H79+I79+J79</f>
        <v>258.34000000000003</v>
      </c>
    </row>
    <row r="80" spans="1:11" ht="9.75" customHeight="1" thickBot="1">
      <c r="A80" s="1228"/>
      <c r="B80" s="1228"/>
      <c r="C80" s="8" t="s">
        <v>21</v>
      </c>
      <c r="D80" s="8"/>
      <c r="E80" s="8"/>
      <c r="F80" s="8"/>
      <c r="G80" s="8"/>
      <c r="H80" s="8"/>
      <c r="I80" s="8"/>
      <c r="J80" s="14"/>
      <c r="K80" s="21"/>
    </row>
    <row r="81" spans="1:11" ht="18" customHeight="1" thickBot="1">
      <c r="A81" s="1229"/>
      <c r="B81" s="1229"/>
      <c r="C81" s="8" t="s">
        <v>22</v>
      </c>
      <c r="D81" s="8"/>
      <c r="E81" s="8"/>
      <c r="F81" s="8"/>
      <c r="G81" s="8"/>
      <c r="H81" s="8"/>
      <c r="I81" s="8"/>
      <c r="J81" s="14"/>
      <c r="K81" s="21"/>
    </row>
    <row r="82" spans="1:11" ht="15.75" thickBot="1">
      <c r="A82" s="1227" t="s">
        <v>55</v>
      </c>
      <c r="B82" s="1227" t="s">
        <v>56</v>
      </c>
      <c r="C82" s="8" t="s">
        <v>18</v>
      </c>
      <c r="D82" s="8">
        <v>854</v>
      </c>
      <c r="E82" s="8">
        <v>952</v>
      </c>
      <c r="F82" s="8">
        <v>990</v>
      </c>
      <c r="G82" s="8">
        <v>1064</v>
      </c>
      <c r="H82" s="8">
        <v>1106.56</v>
      </c>
      <c r="I82" s="8">
        <v>1150.0820000000001</v>
      </c>
      <c r="J82" s="14">
        <v>1196.8499999999999</v>
      </c>
      <c r="K82" s="21"/>
    </row>
    <row r="83" spans="1:11" ht="15.75" thickBot="1">
      <c r="A83" s="1228"/>
      <c r="B83" s="1228"/>
      <c r="C83" s="8" t="s">
        <v>19</v>
      </c>
      <c r="D83" s="8"/>
      <c r="E83" s="8"/>
      <c r="F83" s="8"/>
      <c r="G83" s="8"/>
      <c r="H83" s="8"/>
      <c r="I83" s="8"/>
      <c r="J83" s="14"/>
      <c r="K83" s="21"/>
    </row>
    <row r="84" spans="1:11" ht="15.75" thickBot="1">
      <c r="A84" s="1228"/>
      <c r="B84" s="1228"/>
      <c r="C84" s="8" t="s">
        <v>20</v>
      </c>
      <c r="D84" s="8">
        <v>854</v>
      </c>
      <c r="E84" s="8">
        <v>952</v>
      </c>
      <c r="F84" s="8">
        <v>990</v>
      </c>
      <c r="G84" s="8">
        <v>1064</v>
      </c>
      <c r="H84" s="8">
        <v>1106.56</v>
      </c>
      <c r="I84" s="8">
        <v>1150.0820000000001</v>
      </c>
      <c r="J84" s="14">
        <v>1196.8499999999999</v>
      </c>
      <c r="K84" s="21">
        <f>E84+F84+G84+H84+I84+J84</f>
        <v>6459.4920000000002</v>
      </c>
    </row>
    <row r="85" spans="1:11" ht="15.75" thickBot="1">
      <c r="A85" s="1228"/>
      <c r="B85" s="1228"/>
      <c r="C85" s="8" t="s">
        <v>21</v>
      </c>
      <c r="D85" s="8"/>
      <c r="E85" s="8"/>
      <c r="F85" s="8"/>
      <c r="G85" s="8"/>
      <c r="H85" s="8"/>
      <c r="I85" s="8"/>
      <c r="J85" s="14"/>
      <c r="K85" s="21"/>
    </row>
    <row r="86" spans="1:11" ht="27.75" customHeight="1" thickBot="1">
      <c r="A86" s="1229"/>
      <c r="B86" s="1229"/>
      <c r="C86" s="8" t="s">
        <v>22</v>
      </c>
      <c r="D86" s="8"/>
      <c r="E86" s="8"/>
      <c r="F86" s="8"/>
      <c r="G86" s="8"/>
      <c r="H86" s="8"/>
      <c r="I86" s="8"/>
      <c r="J86" s="14"/>
      <c r="K86" s="21"/>
    </row>
    <row r="87" spans="1:11" ht="33" customHeight="1" thickBot="1">
      <c r="A87" s="1227" t="s">
        <v>57</v>
      </c>
      <c r="B87" s="1227" t="s">
        <v>58</v>
      </c>
      <c r="C87" s="8" t="s">
        <v>18</v>
      </c>
      <c r="D87" s="8">
        <v>16</v>
      </c>
      <c r="E87" s="8">
        <v>9</v>
      </c>
      <c r="F87" s="8">
        <v>9</v>
      </c>
      <c r="G87" s="8">
        <v>9</v>
      </c>
      <c r="H87" s="8">
        <v>9</v>
      </c>
      <c r="I87" s="8">
        <v>9</v>
      </c>
      <c r="J87" s="14">
        <v>9</v>
      </c>
      <c r="K87" s="21"/>
    </row>
    <row r="88" spans="1:11" ht="15.75" thickBot="1">
      <c r="A88" s="1228"/>
      <c r="B88" s="1228"/>
      <c r="C88" s="8" t="s">
        <v>19</v>
      </c>
      <c r="D88" s="8"/>
      <c r="E88" s="8"/>
      <c r="F88" s="8"/>
      <c r="G88" s="8"/>
      <c r="H88" s="8"/>
      <c r="I88" s="8"/>
      <c r="J88" s="14"/>
      <c r="K88" s="21"/>
    </row>
    <row r="89" spans="1:11" ht="15.75" thickBot="1">
      <c r="A89" s="1228"/>
      <c r="B89" s="1228"/>
      <c r="C89" s="8" t="s">
        <v>20</v>
      </c>
      <c r="D89" s="8">
        <v>16</v>
      </c>
      <c r="E89" s="8">
        <v>9</v>
      </c>
      <c r="F89" s="8">
        <v>9</v>
      </c>
      <c r="G89" s="8">
        <v>9</v>
      </c>
      <c r="H89" s="8">
        <v>9</v>
      </c>
      <c r="I89" s="8">
        <v>9</v>
      </c>
      <c r="J89" s="14">
        <v>9</v>
      </c>
      <c r="K89" s="21">
        <f>E89+F89+G89+H89+I89+J89</f>
        <v>54</v>
      </c>
    </row>
    <row r="90" spans="1:11" ht="15.75" thickBot="1">
      <c r="A90" s="1228"/>
      <c r="B90" s="1228"/>
      <c r="C90" s="8" t="s">
        <v>21</v>
      </c>
      <c r="D90" s="8"/>
      <c r="E90" s="8"/>
      <c r="F90" s="8"/>
      <c r="G90" s="8"/>
      <c r="H90" s="8"/>
      <c r="I90" s="8"/>
      <c r="J90" s="14"/>
      <c r="K90" s="21"/>
    </row>
    <row r="91" spans="1:11" ht="30.75" customHeight="1" thickBot="1">
      <c r="A91" s="1229"/>
      <c r="B91" s="1229"/>
      <c r="C91" s="8" t="s">
        <v>22</v>
      </c>
      <c r="D91" s="8"/>
      <c r="E91" s="8"/>
      <c r="F91" s="8"/>
      <c r="G91" s="8"/>
      <c r="H91" s="8"/>
      <c r="I91" s="8"/>
      <c r="J91" s="14"/>
      <c r="K91" s="21"/>
    </row>
    <row r="92" spans="1:11" ht="15.75" customHeight="1" thickBot="1">
      <c r="A92" s="1227" t="s">
        <v>59</v>
      </c>
      <c r="B92" s="1227" t="s">
        <v>60</v>
      </c>
      <c r="C92" s="8" t="s">
        <v>18</v>
      </c>
      <c r="D92" s="8">
        <v>10692</v>
      </c>
      <c r="E92" s="8">
        <v>10603</v>
      </c>
      <c r="F92" s="8">
        <v>10639</v>
      </c>
      <c r="G92" s="8">
        <v>10641</v>
      </c>
      <c r="H92" s="8">
        <v>11066.64</v>
      </c>
      <c r="I92" s="8">
        <v>11509.3</v>
      </c>
      <c r="J92" s="14">
        <v>11969.69</v>
      </c>
      <c r="K92" s="21"/>
    </row>
    <row r="93" spans="1:11" ht="15.75" thickBot="1">
      <c r="A93" s="1228"/>
      <c r="B93" s="1228"/>
      <c r="C93" s="8" t="s">
        <v>19</v>
      </c>
      <c r="D93" s="8"/>
      <c r="E93" s="8"/>
      <c r="F93" s="8"/>
      <c r="G93" s="8"/>
      <c r="H93" s="8"/>
      <c r="I93" s="8"/>
      <c r="J93" s="14"/>
      <c r="K93" s="21"/>
    </row>
    <row r="94" spans="1:11" ht="15.75" thickBot="1">
      <c r="A94" s="1228"/>
      <c r="B94" s="1228"/>
      <c r="C94" s="8" t="s">
        <v>20</v>
      </c>
      <c r="D94" s="8">
        <v>10692</v>
      </c>
      <c r="E94" s="8">
        <v>10603</v>
      </c>
      <c r="F94" s="8">
        <v>10639</v>
      </c>
      <c r="G94" s="8">
        <v>10641</v>
      </c>
      <c r="H94" s="8">
        <v>11066.64</v>
      </c>
      <c r="I94" s="8">
        <v>11509.3</v>
      </c>
      <c r="J94" s="14">
        <v>11969.69</v>
      </c>
      <c r="K94" s="21">
        <f>E94+F94+G94+H94+I94+J94</f>
        <v>66428.63</v>
      </c>
    </row>
    <row r="95" spans="1:11" ht="15.75" thickBot="1">
      <c r="A95" s="1228"/>
      <c r="B95" s="1228"/>
      <c r="C95" s="8" t="s">
        <v>21</v>
      </c>
      <c r="D95" s="8"/>
      <c r="E95" s="8"/>
      <c r="F95" s="8"/>
      <c r="G95" s="8"/>
      <c r="H95" s="8"/>
      <c r="I95" s="8"/>
      <c r="J95" s="14"/>
      <c r="K95" s="21"/>
    </row>
    <row r="96" spans="1:11" ht="24.75" thickBot="1">
      <c r="A96" s="1229"/>
      <c r="B96" s="1229"/>
      <c r="C96" s="8" t="s">
        <v>22</v>
      </c>
      <c r="D96" s="8"/>
      <c r="E96" s="8"/>
      <c r="F96" s="8"/>
      <c r="G96" s="8"/>
      <c r="H96" s="8"/>
      <c r="I96" s="8"/>
      <c r="J96" s="14"/>
      <c r="K96" s="21"/>
    </row>
    <row r="97" spans="1:11" ht="21" customHeight="1" thickBot="1">
      <c r="A97" s="1227" t="s">
        <v>61</v>
      </c>
      <c r="B97" s="1227" t="s">
        <v>62</v>
      </c>
      <c r="C97" s="8" t="s">
        <v>18</v>
      </c>
      <c r="D97" s="8">
        <v>27818</v>
      </c>
      <c r="E97" s="8">
        <v>29700</v>
      </c>
      <c r="F97" s="8">
        <v>31037</v>
      </c>
      <c r="G97" s="8">
        <v>32278</v>
      </c>
      <c r="H97" s="8">
        <v>33569.120000000003</v>
      </c>
      <c r="I97" s="8">
        <v>34911.879999999997</v>
      </c>
      <c r="J97" s="14">
        <v>36308.36</v>
      </c>
      <c r="K97" s="21"/>
    </row>
    <row r="98" spans="1:11" ht="15.75" thickBot="1">
      <c r="A98" s="1228"/>
      <c r="B98" s="1228"/>
      <c r="C98" s="8" t="s">
        <v>19</v>
      </c>
      <c r="D98" s="8"/>
      <c r="E98" s="8"/>
      <c r="F98" s="8"/>
      <c r="G98" s="8"/>
      <c r="H98" s="8"/>
      <c r="I98" s="8"/>
      <c r="J98" s="14"/>
      <c r="K98" s="21"/>
    </row>
    <row r="99" spans="1:11" ht="15.75" thickBot="1">
      <c r="A99" s="1228"/>
      <c r="B99" s="1228"/>
      <c r="C99" s="8" t="s">
        <v>20</v>
      </c>
      <c r="D99" s="8">
        <v>27818</v>
      </c>
      <c r="E99" s="8">
        <v>29700</v>
      </c>
      <c r="F99" s="8">
        <v>31037</v>
      </c>
      <c r="G99" s="8">
        <v>32278</v>
      </c>
      <c r="H99" s="8">
        <v>33569.120000000003</v>
      </c>
      <c r="I99" s="8">
        <v>34911.879999999997</v>
      </c>
      <c r="J99" s="14">
        <v>36308.36</v>
      </c>
      <c r="K99" s="21">
        <f>E99+F99+G99+H99+I99+J99</f>
        <v>197804.36</v>
      </c>
    </row>
    <row r="100" spans="1:11" ht="18" customHeight="1" thickBot="1">
      <c r="A100" s="1228"/>
      <c r="B100" s="1228"/>
      <c r="C100" s="8" t="s">
        <v>21</v>
      </c>
      <c r="D100" s="8"/>
      <c r="E100" s="8"/>
      <c r="F100" s="8"/>
      <c r="G100" s="8"/>
      <c r="H100" s="8"/>
      <c r="I100" s="8"/>
      <c r="J100" s="14"/>
      <c r="K100" s="21"/>
    </row>
    <row r="101" spans="1:11" ht="24.75" customHeight="1" thickBot="1">
      <c r="A101" s="1229"/>
      <c r="B101" s="1229"/>
      <c r="C101" s="8" t="s">
        <v>22</v>
      </c>
      <c r="D101" s="8"/>
      <c r="E101" s="8"/>
      <c r="F101" s="8"/>
      <c r="G101" s="8"/>
      <c r="H101" s="8"/>
      <c r="I101" s="8"/>
      <c r="J101" s="14"/>
      <c r="K101" s="21"/>
    </row>
    <row r="102" spans="1:11" ht="23.25" customHeight="1" thickBot="1">
      <c r="A102" s="1227" t="s">
        <v>63</v>
      </c>
      <c r="B102" s="1227" t="s">
        <v>64</v>
      </c>
      <c r="C102" s="8" t="s">
        <v>18</v>
      </c>
      <c r="D102" s="8">
        <v>2413</v>
      </c>
      <c r="E102" s="8">
        <v>2172</v>
      </c>
      <c r="F102" s="8">
        <v>2270</v>
      </c>
      <c r="G102" s="8">
        <v>2361</v>
      </c>
      <c r="H102" s="8">
        <v>2455.44</v>
      </c>
      <c r="I102" s="8">
        <v>2553.65</v>
      </c>
      <c r="J102" s="14">
        <v>2655.8</v>
      </c>
      <c r="K102" s="21"/>
    </row>
    <row r="103" spans="1:11" ht="15.75" thickBot="1">
      <c r="A103" s="1228"/>
      <c r="B103" s="1228"/>
      <c r="C103" s="8" t="s">
        <v>19</v>
      </c>
      <c r="D103" s="8"/>
      <c r="E103" s="8"/>
      <c r="F103" s="8"/>
      <c r="G103" s="8"/>
      <c r="H103" s="8"/>
      <c r="I103" s="8"/>
      <c r="J103" s="14"/>
      <c r="K103" s="21"/>
    </row>
    <row r="104" spans="1:11" ht="15.75" thickBot="1">
      <c r="A104" s="1228"/>
      <c r="B104" s="1228"/>
      <c r="C104" s="8" t="s">
        <v>20</v>
      </c>
      <c r="D104" s="8">
        <v>2413</v>
      </c>
      <c r="E104" s="8">
        <v>2172</v>
      </c>
      <c r="F104" s="8">
        <v>2270</v>
      </c>
      <c r="G104" s="8">
        <v>2361</v>
      </c>
      <c r="H104" s="8">
        <v>2455.44</v>
      </c>
      <c r="I104" s="8">
        <v>2553.65</v>
      </c>
      <c r="J104" s="14">
        <v>2655.8</v>
      </c>
      <c r="K104" s="21">
        <f>E104+F104+G104+H104+I104+J104</f>
        <v>14467.89</v>
      </c>
    </row>
    <row r="105" spans="1:11" ht="15.75" thickBot="1">
      <c r="A105" s="1228"/>
      <c r="B105" s="1228"/>
      <c r="C105" s="8" t="s">
        <v>21</v>
      </c>
      <c r="D105" s="8"/>
      <c r="E105" s="8"/>
      <c r="F105" s="8"/>
      <c r="G105" s="8"/>
      <c r="H105" s="8"/>
      <c r="I105" s="8"/>
      <c r="J105" s="14"/>
      <c r="K105" s="21"/>
    </row>
    <row r="106" spans="1:11" ht="24.75" thickBot="1">
      <c r="A106" s="1229"/>
      <c r="B106" s="1229"/>
      <c r="C106" s="8" t="s">
        <v>22</v>
      </c>
      <c r="D106" s="8"/>
      <c r="E106" s="8"/>
      <c r="F106" s="8"/>
      <c r="G106" s="8"/>
      <c r="H106" s="8"/>
      <c r="I106" s="8"/>
      <c r="J106" s="14"/>
      <c r="K106" s="21"/>
    </row>
    <row r="107" spans="1:11" ht="15.75" thickBot="1">
      <c r="A107" s="1227" t="s">
        <v>65</v>
      </c>
      <c r="B107" s="1227" t="s">
        <v>66</v>
      </c>
      <c r="C107" s="8" t="s">
        <v>18</v>
      </c>
      <c r="D107" s="8">
        <v>6972</v>
      </c>
      <c r="E107" s="8">
        <v>9941</v>
      </c>
      <c r="F107" s="8">
        <v>10388</v>
      </c>
      <c r="G107" s="8">
        <v>10804</v>
      </c>
      <c r="H107" s="8">
        <v>11236.16</v>
      </c>
      <c r="I107" s="8">
        <v>11685.6</v>
      </c>
      <c r="J107" s="14">
        <v>12153.03</v>
      </c>
      <c r="K107" s="21"/>
    </row>
    <row r="108" spans="1:11" ht="15.75" thickBot="1">
      <c r="A108" s="1228"/>
      <c r="B108" s="1228"/>
      <c r="C108" s="8" t="s">
        <v>19</v>
      </c>
      <c r="D108" s="8"/>
      <c r="E108" s="8"/>
      <c r="F108" s="8"/>
      <c r="G108" s="8"/>
      <c r="H108" s="8"/>
      <c r="I108" s="8"/>
      <c r="J108" s="14"/>
      <c r="K108" s="21"/>
    </row>
    <row r="109" spans="1:11" ht="15.75" thickBot="1">
      <c r="A109" s="1228"/>
      <c r="B109" s="1228"/>
      <c r="C109" s="8" t="s">
        <v>20</v>
      </c>
      <c r="D109" s="8">
        <v>6972</v>
      </c>
      <c r="E109" s="8">
        <v>9941</v>
      </c>
      <c r="F109" s="8">
        <v>10388</v>
      </c>
      <c r="G109" s="8">
        <v>10804</v>
      </c>
      <c r="H109" s="8">
        <v>11236.16</v>
      </c>
      <c r="I109" s="8">
        <v>11685.6</v>
      </c>
      <c r="J109" s="14">
        <v>12153.03</v>
      </c>
      <c r="K109" s="21">
        <f>E109+F109+G109+H109+I109+J109</f>
        <v>66207.790000000008</v>
      </c>
    </row>
    <row r="110" spans="1:11" ht="15.75" thickBot="1">
      <c r="A110" s="1228"/>
      <c r="B110" s="1228"/>
      <c r="C110" s="8" t="s">
        <v>21</v>
      </c>
      <c r="D110" s="8"/>
      <c r="E110" s="8"/>
      <c r="F110" s="8"/>
      <c r="G110" s="8"/>
      <c r="H110" s="8"/>
      <c r="I110" s="8"/>
      <c r="J110" s="14"/>
      <c r="K110" s="21"/>
    </row>
    <row r="111" spans="1:11" ht="24.75" thickBot="1">
      <c r="A111" s="1229"/>
      <c r="B111" s="1229"/>
      <c r="C111" s="8" t="s">
        <v>22</v>
      </c>
      <c r="D111" s="8"/>
      <c r="E111" s="8"/>
      <c r="F111" s="8"/>
      <c r="G111" s="8"/>
      <c r="H111" s="8"/>
      <c r="I111" s="8"/>
      <c r="J111" s="14"/>
      <c r="K111" s="21"/>
    </row>
    <row r="112" spans="1:11" ht="33" customHeight="1" thickBot="1">
      <c r="A112" s="1227" t="s">
        <v>67</v>
      </c>
      <c r="B112" s="1227" t="s">
        <v>68</v>
      </c>
      <c r="C112" s="8" t="s">
        <v>18</v>
      </c>
      <c r="D112" s="8">
        <v>5121</v>
      </c>
      <c r="E112" s="8">
        <v>5944</v>
      </c>
      <c r="F112" s="8">
        <v>6211</v>
      </c>
      <c r="G112" s="8">
        <v>6459</v>
      </c>
      <c r="H112" s="8">
        <v>6717.36</v>
      </c>
      <c r="I112" s="8">
        <v>6986.05</v>
      </c>
      <c r="J112" s="14">
        <v>7265.49</v>
      </c>
      <c r="K112" s="21"/>
    </row>
    <row r="113" spans="1:13" ht="15.75" thickBot="1">
      <c r="A113" s="1228"/>
      <c r="B113" s="1228"/>
      <c r="C113" s="8" t="s">
        <v>19</v>
      </c>
      <c r="D113" s="8"/>
      <c r="E113" s="8"/>
      <c r="F113" s="8"/>
      <c r="G113" s="8"/>
      <c r="H113" s="8"/>
      <c r="I113" s="8"/>
      <c r="J113" s="14"/>
      <c r="K113" s="21"/>
    </row>
    <row r="114" spans="1:13" ht="15.75" thickBot="1">
      <c r="A114" s="1228"/>
      <c r="B114" s="1228"/>
      <c r="C114" s="8" t="s">
        <v>20</v>
      </c>
      <c r="D114" s="8">
        <v>5121</v>
      </c>
      <c r="E114" s="8">
        <v>5944</v>
      </c>
      <c r="F114" s="8">
        <v>6211</v>
      </c>
      <c r="G114" s="8">
        <v>6459</v>
      </c>
      <c r="H114" s="8">
        <v>6717.36</v>
      </c>
      <c r="I114" s="8">
        <v>6986.05</v>
      </c>
      <c r="J114" s="14">
        <v>7265.49</v>
      </c>
      <c r="K114" s="21">
        <f>E114+F114+G114+H114+I114+J114</f>
        <v>39582.9</v>
      </c>
    </row>
    <row r="115" spans="1:13" ht="18" customHeight="1" thickBot="1">
      <c r="A115" s="1228"/>
      <c r="B115" s="1228"/>
      <c r="C115" s="8" t="s">
        <v>21</v>
      </c>
      <c r="D115" s="8"/>
      <c r="E115" s="8"/>
      <c r="F115" s="8"/>
      <c r="G115" s="8"/>
      <c r="H115" s="8"/>
      <c r="I115" s="8"/>
      <c r="J115" s="14"/>
      <c r="K115" s="21"/>
    </row>
    <row r="116" spans="1:13" ht="28.5" customHeight="1" thickBot="1">
      <c r="A116" s="1229"/>
      <c r="B116" s="1229"/>
      <c r="C116" s="8" t="s">
        <v>22</v>
      </c>
      <c r="D116" s="8"/>
      <c r="E116" s="8"/>
      <c r="F116" s="8"/>
      <c r="G116" s="8"/>
      <c r="H116" s="8"/>
      <c r="I116" s="8"/>
      <c r="J116" s="14"/>
      <c r="K116" s="21"/>
    </row>
    <row r="117" spans="1:13" ht="15.75" thickBot="1">
      <c r="A117" s="1227" t="s">
        <v>69</v>
      </c>
      <c r="B117" s="1227" t="s">
        <v>70</v>
      </c>
      <c r="C117" s="8" t="s">
        <v>18</v>
      </c>
      <c r="D117" s="8">
        <v>508</v>
      </c>
      <c r="E117" s="8">
        <v>589</v>
      </c>
      <c r="F117" s="8">
        <v>616</v>
      </c>
      <c r="G117" s="8">
        <v>640</v>
      </c>
      <c r="H117" s="8">
        <v>665.6</v>
      </c>
      <c r="I117" s="8">
        <v>692.22</v>
      </c>
      <c r="J117" s="14">
        <v>719.91</v>
      </c>
      <c r="K117" s="21"/>
    </row>
    <row r="118" spans="1:13" ht="15.75" thickBot="1">
      <c r="A118" s="1228"/>
      <c r="B118" s="1228"/>
      <c r="C118" s="8" t="s">
        <v>19</v>
      </c>
      <c r="D118" s="8"/>
      <c r="E118" s="8"/>
      <c r="F118" s="8"/>
      <c r="G118" s="8"/>
      <c r="H118" s="8"/>
      <c r="I118" s="8"/>
      <c r="J118" s="14"/>
      <c r="K118" s="21"/>
    </row>
    <row r="119" spans="1:13" ht="15.75" thickBot="1">
      <c r="A119" s="1228"/>
      <c r="B119" s="1228"/>
      <c r="C119" s="8" t="s">
        <v>20</v>
      </c>
      <c r="D119" s="8">
        <v>508</v>
      </c>
      <c r="E119" s="8">
        <v>589</v>
      </c>
      <c r="F119" s="8">
        <v>616</v>
      </c>
      <c r="G119" s="8">
        <v>640</v>
      </c>
      <c r="H119" s="8">
        <v>665.6</v>
      </c>
      <c r="I119" s="8">
        <v>692.22</v>
      </c>
      <c r="J119" s="14">
        <v>719.91</v>
      </c>
      <c r="K119" s="21">
        <f>E119+F119+G119+H119+I119+J119</f>
        <v>3922.7299999999996</v>
      </c>
    </row>
    <row r="120" spans="1:13" ht="15.75" thickBot="1">
      <c r="A120" s="1228"/>
      <c r="B120" s="1228"/>
      <c r="C120" s="8" t="s">
        <v>21</v>
      </c>
      <c r="D120" s="8"/>
      <c r="E120" s="8"/>
      <c r="F120" s="8"/>
      <c r="G120" s="8"/>
      <c r="H120" s="8"/>
      <c r="I120" s="8"/>
      <c r="J120" s="14"/>
      <c r="K120" s="21"/>
    </row>
    <row r="121" spans="1:13" ht="24.75" thickBot="1">
      <c r="A121" s="1229"/>
      <c r="B121" s="1229"/>
      <c r="C121" s="8" t="s">
        <v>22</v>
      </c>
      <c r="D121" s="8"/>
      <c r="E121" s="8"/>
      <c r="F121" s="8"/>
      <c r="G121" s="8"/>
      <c r="H121" s="8"/>
      <c r="I121" s="8"/>
      <c r="J121" s="14"/>
      <c r="K121" s="21"/>
    </row>
    <row r="122" spans="1:13" ht="21" customHeight="1" thickBot="1">
      <c r="A122" s="1227" t="s">
        <v>113</v>
      </c>
      <c r="B122" s="1227" t="s">
        <v>114</v>
      </c>
      <c r="C122" s="8" t="s">
        <v>18</v>
      </c>
      <c r="D122" s="8"/>
      <c r="E122" s="8">
        <v>3181</v>
      </c>
      <c r="F122" s="8">
        <v>3340</v>
      </c>
      <c r="G122" s="8">
        <v>3474</v>
      </c>
      <c r="H122" s="8">
        <v>3612.96</v>
      </c>
      <c r="I122" s="8">
        <v>3757.47</v>
      </c>
      <c r="J122" s="14">
        <v>3907.77</v>
      </c>
      <c r="K122" s="21"/>
    </row>
    <row r="123" spans="1:13" ht="15.75" thickBot="1">
      <c r="A123" s="1228"/>
      <c r="B123" s="1228"/>
      <c r="C123" s="8" t="s">
        <v>19</v>
      </c>
      <c r="D123" s="8"/>
      <c r="E123" s="8">
        <v>3181</v>
      </c>
      <c r="F123" s="8">
        <v>3340</v>
      </c>
      <c r="G123" s="8">
        <v>3474</v>
      </c>
      <c r="H123" s="8">
        <v>3612.96</v>
      </c>
      <c r="I123" s="8">
        <v>3757.47</v>
      </c>
      <c r="J123" s="14">
        <v>3907.77</v>
      </c>
      <c r="K123" s="21">
        <f>E123+F123+G123+H123+I123+J123</f>
        <v>21273.200000000001</v>
      </c>
    </row>
    <row r="124" spans="1:13" ht="15.75" thickBot="1">
      <c r="A124" s="1228"/>
      <c r="B124" s="1228"/>
      <c r="C124" s="8" t="s">
        <v>20</v>
      </c>
      <c r="D124" s="8"/>
      <c r="E124" s="8"/>
      <c r="F124" s="8"/>
      <c r="G124" s="8"/>
      <c r="H124" s="8"/>
      <c r="I124" s="8"/>
      <c r="J124" s="14"/>
      <c r="K124" s="21"/>
    </row>
    <row r="125" spans="1:13" ht="15.75" thickBot="1">
      <c r="A125" s="1228"/>
      <c r="B125" s="1228"/>
      <c r="C125" s="8" t="s">
        <v>21</v>
      </c>
      <c r="D125" s="8"/>
      <c r="E125" s="8"/>
      <c r="F125" s="8"/>
      <c r="G125" s="8"/>
      <c r="H125" s="8"/>
      <c r="I125" s="8"/>
      <c r="J125" s="14"/>
      <c r="K125" s="21"/>
    </row>
    <row r="126" spans="1:13" ht="27.75" customHeight="1" thickBot="1">
      <c r="A126" s="1229"/>
      <c r="B126" s="1229"/>
      <c r="C126" s="8" t="s">
        <v>22</v>
      </c>
      <c r="D126" s="8"/>
      <c r="E126" s="8"/>
      <c r="F126" s="8"/>
      <c r="G126" s="8"/>
      <c r="H126" s="8"/>
      <c r="I126" s="8"/>
      <c r="J126" s="14"/>
      <c r="K126" s="21"/>
    </row>
    <row r="127" spans="1:13" ht="19.5" customHeight="1" thickBot="1">
      <c r="A127" s="1233" t="s">
        <v>71</v>
      </c>
      <c r="B127" s="9" t="s">
        <v>72</v>
      </c>
      <c r="C127" s="10" t="s">
        <v>18</v>
      </c>
      <c r="D127" s="10">
        <v>38978</v>
      </c>
      <c r="E127" s="10">
        <v>46403</v>
      </c>
      <c r="F127" s="10">
        <v>51843</v>
      </c>
      <c r="G127" s="10">
        <v>57533</v>
      </c>
      <c r="H127" s="10">
        <v>59834.32</v>
      </c>
      <c r="I127" s="10">
        <v>62227.69</v>
      </c>
      <c r="J127" s="19">
        <v>64716.800000000003</v>
      </c>
      <c r="K127" s="21">
        <f>E127+F127+G127+H127+I127+J127</f>
        <v>342557.81</v>
      </c>
    </row>
    <row r="128" spans="1:13" ht="23.25" customHeight="1" thickBot="1">
      <c r="A128" s="1234"/>
      <c r="B128" s="9" t="s">
        <v>73</v>
      </c>
      <c r="C128" s="10" t="s">
        <v>19</v>
      </c>
      <c r="D128" s="10"/>
      <c r="E128" s="10"/>
      <c r="F128" s="10"/>
      <c r="G128" s="10"/>
      <c r="H128" s="10"/>
      <c r="I128" s="10"/>
      <c r="J128" s="19"/>
      <c r="K128" s="21"/>
      <c r="M128">
        <f>K127+L11</f>
        <v>349692.81</v>
      </c>
    </row>
    <row r="129" spans="1:11" ht="15.75" thickBot="1">
      <c r="A129" s="1234"/>
      <c r="B129" s="11"/>
      <c r="C129" s="10" t="s">
        <v>20</v>
      </c>
      <c r="D129" s="10">
        <v>38978</v>
      </c>
      <c r="E129" s="10">
        <v>46403</v>
      </c>
      <c r="F129" s="10">
        <f>F134</f>
        <v>51843</v>
      </c>
      <c r="G129" s="10">
        <v>57533</v>
      </c>
      <c r="H129" s="10">
        <v>59834.32</v>
      </c>
      <c r="I129" s="10">
        <v>62227.69</v>
      </c>
      <c r="J129" s="19">
        <v>64716.800000000003</v>
      </c>
      <c r="K129" s="21"/>
    </row>
    <row r="130" spans="1:11" ht="18.75" customHeight="1" thickBot="1">
      <c r="A130" s="1234"/>
      <c r="B130" s="11"/>
      <c r="C130" s="10" t="s">
        <v>21</v>
      </c>
      <c r="D130" s="10"/>
      <c r="E130" s="10"/>
      <c r="F130" s="10"/>
      <c r="G130" s="10"/>
      <c r="H130" s="10"/>
      <c r="I130" s="10"/>
      <c r="J130" s="19"/>
      <c r="K130" s="21"/>
    </row>
    <row r="131" spans="1:11" ht="28.5" customHeight="1" thickBot="1">
      <c r="A131" s="1235"/>
      <c r="B131" s="12"/>
      <c r="C131" s="10" t="s">
        <v>22</v>
      </c>
      <c r="D131" s="10"/>
      <c r="E131" s="10"/>
      <c r="F131" s="10"/>
      <c r="G131" s="10"/>
      <c r="H131" s="10"/>
      <c r="I131" s="10"/>
      <c r="J131" s="19"/>
      <c r="K131" s="21"/>
    </row>
    <row r="132" spans="1:11" ht="26.25" customHeight="1" thickBot="1">
      <c r="A132" s="1227" t="s">
        <v>74</v>
      </c>
      <c r="B132" s="7" t="s">
        <v>72</v>
      </c>
      <c r="C132" s="8" t="s">
        <v>18</v>
      </c>
      <c r="D132" s="8">
        <v>38978</v>
      </c>
      <c r="E132" s="8">
        <v>46403</v>
      </c>
      <c r="F132" s="8">
        <v>51843</v>
      </c>
      <c r="G132" s="8">
        <v>57533</v>
      </c>
      <c r="H132" s="8">
        <v>59834.32</v>
      </c>
      <c r="I132" s="8">
        <v>62227.69</v>
      </c>
      <c r="J132" s="14">
        <v>64716.800000000003</v>
      </c>
      <c r="K132" s="21"/>
    </row>
    <row r="133" spans="1:11" ht="22.5" customHeight="1" thickBot="1">
      <c r="A133" s="1228"/>
      <c r="B133" s="7" t="s">
        <v>75</v>
      </c>
      <c r="C133" s="8" t="s">
        <v>19</v>
      </c>
      <c r="D133" s="8"/>
      <c r="E133" s="8"/>
      <c r="F133" s="8"/>
      <c r="G133" s="8"/>
      <c r="H133" s="8"/>
      <c r="I133" s="8"/>
      <c r="J133" s="14"/>
      <c r="K133" s="21"/>
    </row>
    <row r="134" spans="1:11" ht="15.75" thickBot="1">
      <c r="A134" s="1228"/>
      <c r="B134" s="2"/>
      <c r="C134" s="8" t="s">
        <v>20</v>
      </c>
      <c r="D134" s="8">
        <v>38978</v>
      </c>
      <c r="E134" s="8">
        <v>46403</v>
      </c>
      <c r="F134" s="8">
        <v>51843</v>
      </c>
      <c r="G134" s="8">
        <v>57533</v>
      </c>
      <c r="H134" s="8">
        <v>59834.32</v>
      </c>
      <c r="I134" s="8">
        <v>62227.69</v>
      </c>
      <c r="J134" s="14">
        <v>64716.800000000003</v>
      </c>
      <c r="K134" s="21"/>
    </row>
    <row r="135" spans="1:11" ht="20.25" customHeight="1" thickBot="1">
      <c r="A135" s="1228"/>
      <c r="B135" s="2"/>
      <c r="C135" s="8" t="s">
        <v>21</v>
      </c>
      <c r="D135" s="8"/>
      <c r="E135" s="8"/>
      <c r="F135" s="8"/>
      <c r="G135" s="8"/>
      <c r="H135" s="8"/>
      <c r="I135" s="8"/>
      <c r="J135" s="14"/>
      <c r="K135" s="21"/>
    </row>
    <row r="136" spans="1:11" ht="21" customHeight="1" thickBot="1">
      <c r="A136" s="1229"/>
      <c r="B136" s="3"/>
      <c r="C136" s="8" t="s">
        <v>22</v>
      </c>
      <c r="D136" s="8"/>
      <c r="E136" s="8"/>
      <c r="F136" s="8"/>
      <c r="G136" s="8"/>
      <c r="H136" s="8"/>
      <c r="I136" s="8"/>
      <c r="J136" s="14"/>
      <c r="K136" s="21"/>
    </row>
    <row r="137" spans="1:11" ht="15.75" thickBot="1">
      <c r="A137" s="1233" t="s">
        <v>76</v>
      </c>
      <c r="B137" s="1233" t="s">
        <v>77</v>
      </c>
      <c r="C137" s="10" t="s">
        <v>18</v>
      </c>
      <c r="D137" s="10">
        <v>69047</v>
      </c>
      <c r="E137" s="10">
        <v>125201</v>
      </c>
      <c r="F137" s="10">
        <v>118708</v>
      </c>
      <c r="G137" s="10">
        <v>165649</v>
      </c>
      <c r="H137" s="10">
        <v>172271.84</v>
      </c>
      <c r="I137" s="10">
        <v>179162.67</v>
      </c>
      <c r="J137" s="19">
        <v>186329.17</v>
      </c>
      <c r="K137" s="21">
        <f>E137+F137+G137+H137+I137+J137</f>
        <v>947321.68</v>
      </c>
    </row>
    <row r="138" spans="1:11" ht="15.75" thickBot="1">
      <c r="A138" s="1234"/>
      <c r="B138" s="1234"/>
      <c r="C138" s="10" t="s">
        <v>19</v>
      </c>
      <c r="D138" s="10">
        <v>4764</v>
      </c>
      <c r="E138" s="10">
        <v>47358</v>
      </c>
      <c r="F138" s="10">
        <v>49624</v>
      </c>
      <c r="G138" s="10">
        <v>51609</v>
      </c>
      <c r="H138" s="10">
        <v>53673.36</v>
      </c>
      <c r="I138" s="10">
        <v>55820.28</v>
      </c>
      <c r="J138" s="19">
        <v>58053.09</v>
      </c>
      <c r="K138" s="21">
        <f>E138+F138+G138+H138+I138+J138</f>
        <v>316137.73</v>
      </c>
    </row>
    <row r="139" spans="1:11" ht="15.75" thickBot="1">
      <c r="A139" s="1234"/>
      <c r="B139" s="1234"/>
      <c r="C139" s="10" t="s">
        <v>20</v>
      </c>
      <c r="D139" s="10">
        <v>64283</v>
      </c>
      <c r="E139" s="10">
        <f>E159+E164+E169+E174+E179+E184+E189</f>
        <v>85265</v>
      </c>
      <c r="F139" s="10">
        <f>F159+F164+F169+F174+F179+F184+F189</f>
        <v>105287</v>
      </c>
      <c r="G139" s="10">
        <f>G159+G164+G169+G174+G179+G184+G189</f>
        <v>114040</v>
      </c>
      <c r="H139" s="10">
        <v>118598.48</v>
      </c>
      <c r="I139" s="10">
        <v>123342.39</v>
      </c>
      <c r="J139" s="19">
        <v>128276.08</v>
      </c>
      <c r="K139" s="21">
        <f>E139+F139+G139+H139+I139+J139</f>
        <v>674808.95</v>
      </c>
    </row>
    <row r="140" spans="1:11" ht="17.25" customHeight="1" thickBot="1">
      <c r="A140" s="1234"/>
      <c r="B140" s="1234"/>
      <c r="C140" s="10" t="s">
        <v>21</v>
      </c>
      <c r="D140" s="10"/>
      <c r="E140" s="10"/>
      <c r="F140" s="10"/>
      <c r="G140" s="10"/>
      <c r="H140" s="10"/>
      <c r="I140" s="10"/>
      <c r="J140" s="19"/>
      <c r="K140" s="21"/>
    </row>
    <row r="141" spans="1:11" ht="27" customHeight="1" thickBot="1">
      <c r="A141" s="1235"/>
      <c r="B141" s="1235"/>
      <c r="C141" s="10" t="s">
        <v>22</v>
      </c>
      <c r="D141" s="10"/>
      <c r="E141" s="10"/>
      <c r="F141" s="10"/>
      <c r="G141" s="10"/>
      <c r="H141" s="10"/>
      <c r="I141" s="10"/>
      <c r="J141" s="19"/>
      <c r="K141" s="21"/>
    </row>
    <row r="142" spans="1:11" ht="21.75" customHeight="1" thickBot="1">
      <c r="A142" s="1227" t="s">
        <v>78</v>
      </c>
      <c r="B142" s="1227" t="s">
        <v>79</v>
      </c>
      <c r="C142" s="8" t="s">
        <v>18</v>
      </c>
      <c r="D142" s="8"/>
      <c r="E142" s="8">
        <v>42004</v>
      </c>
      <c r="F142" s="8">
        <v>44005</v>
      </c>
      <c r="G142" s="8">
        <v>45765</v>
      </c>
      <c r="H142" s="8">
        <v>47595.6</v>
      </c>
      <c r="I142" s="8">
        <v>49499.42</v>
      </c>
      <c r="J142" s="14">
        <v>51479.4</v>
      </c>
      <c r="K142" s="21"/>
    </row>
    <row r="143" spans="1:11" ht="15.75" thickBot="1">
      <c r="A143" s="1228"/>
      <c r="B143" s="1228"/>
      <c r="C143" s="8" t="s">
        <v>19</v>
      </c>
      <c r="D143" s="8"/>
      <c r="E143" s="8">
        <v>42004</v>
      </c>
      <c r="F143" s="8">
        <v>44005</v>
      </c>
      <c r="G143" s="8">
        <v>45765</v>
      </c>
      <c r="H143" s="8">
        <v>47595.6</v>
      </c>
      <c r="I143" s="8">
        <v>49499.42</v>
      </c>
      <c r="J143" s="14">
        <v>51479.4</v>
      </c>
      <c r="K143" s="21">
        <f>E143+F143+G143+H143+I143+J143</f>
        <v>280348.42000000004</v>
      </c>
    </row>
    <row r="144" spans="1:11" ht="15.75" thickBot="1">
      <c r="A144" s="1228"/>
      <c r="B144" s="1228"/>
      <c r="C144" s="8" t="s">
        <v>20</v>
      </c>
      <c r="D144" s="8"/>
      <c r="E144" s="8"/>
      <c r="F144" s="8"/>
      <c r="G144" s="8"/>
      <c r="H144" s="8"/>
      <c r="I144" s="8"/>
      <c r="J144" s="14"/>
      <c r="K144" s="21"/>
    </row>
    <row r="145" spans="1:12" ht="15.75" thickBot="1">
      <c r="A145" s="1228"/>
      <c r="B145" s="1228"/>
      <c r="C145" s="8" t="s">
        <v>21</v>
      </c>
      <c r="D145" s="8"/>
      <c r="E145" s="8"/>
      <c r="F145" s="8"/>
      <c r="G145" s="8"/>
      <c r="H145" s="8"/>
      <c r="I145" s="8"/>
      <c r="J145" s="14"/>
      <c r="K145" s="21"/>
    </row>
    <row r="146" spans="1:12" ht="34.5" customHeight="1" thickBot="1">
      <c r="A146" s="1229"/>
      <c r="B146" s="1229"/>
      <c r="C146" s="8" t="s">
        <v>22</v>
      </c>
      <c r="D146" s="8"/>
      <c r="E146" s="8"/>
      <c r="F146" s="8"/>
      <c r="G146" s="8"/>
      <c r="H146" s="8"/>
      <c r="I146" s="8"/>
      <c r="J146" s="14"/>
      <c r="K146" s="21"/>
    </row>
    <row r="147" spans="1:12" ht="15" customHeight="1" thickBot="1">
      <c r="A147" s="1227" t="s">
        <v>80</v>
      </c>
      <c r="B147" s="1227" t="s">
        <v>81</v>
      </c>
      <c r="C147" s="8" t="s">
        <v>18</v>
      </c>
      <c r="D147" s="8">
        <v>4029</v>
      </c>
      <c r="E147" s="8">
        <v>4650</v>
      </c>
      <c r="F147" s="8">
        <v>4883</v>
      </c>
      <c r="G147" s="8">
        <v>5078</v>
      </c>
      <c r="H147" s="8">
        <v>5281.12</v>
      </c>
      <c r="I147" s="8">
        <v>5492.36</v>
      </c>
      <c r="J147" s="14">
        <v>5712.05</v>
      </c>
      <c r="K147" s="21"/>
    </row>
    <row r="148" spans="1:12" ht="15.75" thickBot="1">
      <c r="A148" s="1228"/>
      <c r="B148" s="1228"/>
      <c r="C148" s="8" t="s">
        <v>19</v>
      </c>
      <c r="D148" s="8">
        <v>4029</v>
      </c>
      <c r="E148" s="8">
        <v>4650</v>
      </c>
      <c r="F148" s="8">
        <v>4883</v>
      </c>
      <c r="G148" s="8">
        <v>5078</v>
      </c>
      <c r="H148" s="8">
        <v>5281.12</v>
      </c>
      <c r="I148" s="8">
        <v>5492.36</v>
      </c>
      <c r="J148" s="14">
        <v>5712.05</v>
      </c>
      <c r="K148" s="21">
        <f>E148+F148+G148+H148+I148+J148</f>
        <v>31096.53</v>
      </c>
      <c r="L148" s="15">
        <v>31096.53</v>
      </c>
    </row>
    <row r="149" spans="1:12" ht="15.75" thickBot="1">
      <c r="A149" s="1228"/>
      <c r="B149" s="1228"/>
      <c r="C149" s="8" t="s">
        <v>20</v>
      </c>
      <c r="D149" s="8"/>
      <c r="E149" s="8"/>
      <c r="F149" s="8"/>
      <c r="G149" s="8"/>
      <c r="H149" s="8"/>
      <c r="I149" s="8"/>
      <c r="J149" s="14"/>
      <c r="K149" s="21"/>
    </row>
    <row r="150" spans="1:12" ht="15.75" thickBot="1">
      <c r="A150" s="1228"/>
      <c r="B150" s="1228"/>
      <c r="C150" s="8" t="s">
        <v>21</v>
      </c>
      <c r="D150" s="8"/>
      <c r="E150" s="8"/>
      <c r="F150" s="8"/>
      <c r="G150" s="8"/>
      <c r="H150" s="8"/>
      <c r="I150" s="8"/>
      <c r="J150" s="14"/>
      <c r="K150" s="21"/>
    </row>
    <row r="151" spans="1:12" ht="21" customHeight="1" thickBot="1">
      <c r="A151" s="1229"/>
      <c r="B151" s="1229"/>
      <c r="C151" s="8" t="s">
        <v>22</v>
      </c>
      <c r="D151" s="8"/>
      <c r="E151" s="8"/>
      <c r="F151" s="8"/>
      <c r="G151" s="8"/>
      <c r="H151" s="8"/>
      <c r="I151" s="8"/>
      <c r="J151" s="14"/>
      <c r="K151" s="21"/>
    </row>
    <row r="152" spans="1:12" ht="15.75" thickBot="1">
      <c r="A152" s="1227" t="s">
        <v>82</v>
      </c>
      <c r="B152" s="1227" t="s">
        <v>83</v>
      </c>
      <c r="C152" s="8" t="s">
        <v>18</v>
      </c>
      <c r="D152" s="8">
        <v>735</v>
      </c>
      <c r="E152" s="8">
        <v>704</v>
      </c>
      <c r="F152" s="8">
        <v>736</v>
      </c>
      <c r="G152" s="8">
        <v>766</v>
      </c>
      <c r="H152" s="8">
        <v>796.64</v>
      </c>
      <c r="I152" s="8">
        <v>828.5</v>
      </c>
      <c r="J152" s="14">
        <v>861.64</v>
      </c>
      <c r="K152" s="21"/>
    </row>
    <row r="153" spans="1:12" ht="15.75" thickBot="1">
      <c r="A153" s="1228"/>
      <c r="B153" s="1228"/>
      <c r="C153" s="8" t="s">
        <v>19</v>
      </c>
      <c r="D153" s="8">
        <v>735</v>
      </c>
      <c r="E153" s="8">
        <v>704</v>
      </c>
      <c r="F153" s="8">
        <v>736</v>
      </c>
      <c r="G153" s="8">
        <v>766</v>
      </c>
      <c r="H153" s="8">
        <v>796.64</v>
      </c>
      <c r="I153" s="8">
        <v>828.5</v>
      </c>
      <c r="J153" s="14">
        <v>861.64</v>
      </c>
      <c r="K153" s="21">
        <f>E153+F153+G153+I153+H153+J153</f>
        <v>4692.78</v>
      </c>
    </row>
    <row r="154" spans="1:12" ht="15.75" thickBot="1">
      <c r="A154" s="1228"/>
      <c r="B154" s="1228"/>
      <c r="C154" s="8" t="s">
        <v>20</v>
      </c>
      <c r="D154" s="8"/>
      <c r="E154" s="8"/>
      <c r="F154" s="8"/>
      <c r="G154" s="8"/>
      <c r="H154" s="8"/>
      <c r="I154" s="8"/>
      <c r="J154" s="14"/>
      <c r="K154" s="21"/>
    </row>
    <row r="155" spans="1:12" ht="16.5" customHeight="1" thickBot="1">
      <c r="A155" s="1228"/>
      <c r="B155" s="1228"/>
      <c r="C155" s="8" t="s">
        <v>21</v>
      </c>
      <c r="D155" s="8"/>
      <c r="E155" s="8"/>
      <c r="F155" s="8"/>
      <c r="G155" s="8"/>
      <c r="H155" s="8"/>
      <c r="I155" s="8"/>
      <c r="J155" s="14"/>
      <c r="K155" s="21"/>
    </row>
    <row r="156" spans="1:12" ht="24.75" customHeight="1" thickBot="1">
      <c r="A156" s="1229"/>
      <c r="B156" s="1229"/>
      <c r="C156" s="8" t="s">
        <v>22</v>
      </c>
      <c r="D156" s="8"/>
      <c r="E156" s="8"/>
      <c r="F156" s="8"/>
      <c r="G156" s="8"/>
      <c r="H156" s="8"/>
      <c r="I156" s="8"/>
      <c r="J156" s="14"/>
      <c r="K156" s="21"/>
    </row>
    <row r="157" spans="1:12" ht="15.75" thickBot="1">
      <c r="A157" s="1227" t="s">
        <v>84</v>
      </c>
      <c r="B157" s="1227" t="s">
        <v>85</v>
      </c>
      <c r="C157" s="8" t="s">
        <v>18</v>
      </c>
      <c r="D157" s="8"/>
      <c r="E157" s="8">
        <v>7422</v>
      </c>
      <c r="F157" s="8">
        <v>7755</v>
      </c>
      <c r="G157" s="8">
        <v>8027</v>
      </c>
      <c r="H157" s="8">
        <v>8348.08</v>
      </c>
      <c r="I157" s="8">
        <v>8682</v>
      </c>
      <c r="J157" s="14">
        <v>9029.2800000000007</v>
      </c>
      <c r="K157" s="21"/>
    </row>
    <row r="158" spans="1:12" ht="15.75" thickBot="1">
      <c r="A158" s="1228"/>
      <c r="B158" s="1228"/>
      <c r="C158" s="8" t="s">
        <v>19</v>
      </c>
      <c r="D158" s="8"/>
      <c r="E158" s="8"/>
      <c r="F158" s="8"/>
      <c r="G158" s="8"/>
      <c r="H158" s="8"/>
      <c r="I158" s="8"/>
      <c r="J158" s="14"/>
      <c r="K158" s="21"/>
    </row>
    <row r="159" spans="1:12" ht="15.75" thickBot="1">
      <c r="A159" s="1228"/>
      <c r="B159" s="1228"/>
      <c r="C159" s="8" t="s">
        <v>20</v>
      </c>
      <c r="D159" s="8"/>
      <c r="E159" s="8">
        <v>7422</v>
      </c>
      <c r="F159" s="8">
        <v>7755</v>
      </c>
      <c r="G159" s="8">
        <v>8027</v>
      </c>
      <c r="H159" s="8">
        <v>8348.08</v>
      </c>
      <c r="I159" s="8">
        <v>8682</v>
      </c>
      <c r="J159" s="14">
        <v>9029.2800000000007</v>
      </c>
      <c r="K159" s="21">
        <f>E159+F159+G159+H159+I159+J159</f>
        <v>49263.360000000001</v>
      </c>
    </row>
    <row r="160" spans="1:12" ht="21.75" customHeight="1" thickBot="1">
      <c r="A160" s="1228"/>
      <c r="B160" s="1228"/>
      <c r="C160" s="8" t="s">
        <v>21</v>
      </c>
      <c r="D160" s="8"/>
      <c r="E160" s="8"/>
      <c r="F160" s="8"/>
      <c r="G160" s="8"/>
      <c r="H160" s="8"/>
      <c r="I160" s="8"/>
      <c r="J160" s="14"/>
      <c r="K160" s="21"/>
    </row>
    <row r="161" spans="1:11" ht="15.75" customHeight="1" thickBot="1">
      <c r="A161" s="1229"/>
      <c r="B161" s="1229"/>
      <c r="C161" s="8" t="s">
        <v>22</v>
      </c>
      <c r="D161" s="8"/>
      <c r="E161" s="8"/>
      <c r="F161" s="8"/>
      <c r="G161" s="8"/>
      <c r="H161" s="8"/>
      <c r="I161" s="8"/>
      <c r="J161" s="14"/>
      <c r="K161" s="21"/>
    </row>
    <row r="162" spans="1:11" ht="21.75" customHeight="1" thickBot="1">
      <c r="A162" s="1227" t="s">
        <v>86</v>
      </c>
      <c r="B162" s="1227" t="s">
        <v>87</v>
      </c>
      <c r="C162" s="8" t="s">
        <v>18</v>
      </c>
      <c r="D162" s="8">
        <v>22866</v>
      </c>
      <c r="E162" s="8">
        <v>21918</v>
      </c>
      <c r="F162" s="8">
        <v>23377</v>
      </c>
      <c r="G162" s="8">
        <v>24532</v>
      </c>
      <c r="H162" s="8">
        <v>25513.279999999999</v>
      </c>
      <c r="I162" s="8">
        <v>26533.81</v>
      </c>
      <c r="J162" s="14">
        <v>27595.16</v>
      </c>
      <c r="K162" s="21"/>
    </row>
    <row r="163" spans="1:11" ht="15.75" thickBot="1">
      <c r="A163" s="1228"/>
      <c r="B163" s="1228"/>
      <c r="C163" s="8" t="s">
        <v>19</v>
      </c>
      <c r="D163" s="8"/>
      <c r="E163" s="8"/>
      <c r="F163" s="8"/>
      <c r="G163" s="8"/>
      <c r="H163" s="8"/>
      <c r="I163" s="8"/>
      <c r="J163" s="14"/>
      <c r="K163" s="21"/>
    </row>
    <row r="164" spans="1:11" ht="15.75" thickBot="1">
      <c r="A164" s="1228"/>
      <c r="B164" s="1228"/>
      <c r="C164" s="8" t="s">
        <v>20</v>
      </c>
      <c r="D164" s="8">
        <v>22866</v>
      </c>
      <c r="E164" s="8">
        <v>21918</v>
      </c>
      <c r="F164" s="8">
        <v>23377</v>
      </c>
      <c r="G164" s="8">
        <v>24532</v>
      </c>
      <c r="H164" s="8">
        <v>25513.279999999999</v>
      </c>
      <c r="I164" s="8">
        <v>26533.81</v>
      </c>
      <c r="J164" s="14">
        <v>27595.16</v>
      </c>
      <c r="K164" s="21">
        <f>E164+F164+G164+H164+I164+J164</f>
        <v>149469.25</v>
      </c>
    </row>
    <row r="165" spans="1:11" ht="23.25" customHeight="1" thickBot="1">
      <c r="A165" s="1228"/>
      <c r="B165" s="1228"/>
      <c r="C165" s="8" t="s">
        <v>21</v>
      </c>
      <c r="D165" s="8"/>
      <c r="E165" s="8"/>
      <c r="F165" s="8"/>
      <c r="G165" s="8"/>
      <c r="H165" s="8"/>
      <c r="I165" s="8"/>
      <c r="J165" s="14"/>
      <c r="K165" s="21"/>
    </row>
    <row r="166" spans="1:11" ht="21.75" customHeight="1" thickBot="1">
      <c r="A166" s="1229"/>
      <c r="B166" s="1229"/>
      <c r="C166" s="8" t="s">
        <v>22</v>
      </c>
      <c r="D166" s="8"/>
      <c r="E166" s="8"/>
      <c r="F166" s="8"/>
      <c r="G166" s="8"/>
      <c r="H166" s="8"/>
      <c r="I166" s="8"/>
      <c r="J166" s="14"/>
      <c r="K166" s="21"/>
    </row>
    <row r="167" spans="1:11" ht="27.75" customHeight="1" thickBot="1">
      <c r="A167" s="1227" t="s">
        <v>88</v>
      </c>
      <c r="B167" s="1227" t="s">
        <v>89</v>
      </c>
      <c r="C167" s="8" t="s">
        <v>18</v>
      </c>
      <c r="D167" s="8">
        <v>10080</v>
      </c>
      <c r="E167" s="8">
        <v>22568</v>
      </c>
      <c r="F167" s="8">
        <v>36203</v>
      </c>
      <c r="G167" s="8">
        <v>40737</v>
      </c>
      <c r="H167" s="8">
        <v>42366.48</v>
      </c>
      <c r="I167" s="8">
        <v>44061.13</v>
      </c>
      <c r="J167" s="14">
        <v>45823.58</v>
      </c>
      <c r="K167" s="21"/>
    </row>
    <row r="168" spans="1:11" ht="15.75" thickBot="1">
      <c r="A168" s="1228"/>
      <c r="B168" s="1228"/>
      <c r="C168" s="8" t="s">
        <v>19</v>
      </c>
      <c r="D168" s="8"/>
      <c r="E168" s="8"/>
      <c r="F168" s="8"/>
      <c r="G168" s="8"/>
      <c r="H168" s="8"/>
      <c r="I168" s="8"/>
      <c r="J168" s="14"/>
      <c r="K168" s="21"/>
    </row>
    <row r="169" spans="1:11" ht="15.75" thickBot="1">
      <c r="A169" s="1228"/>
      <c r="B169" s="1228"/>
      <c r="C169" s="8" t="s">
        <v>20</v>
      </c>
      <c r="D169" s="8">
        <v>10080</v>
      </c>
      <c r="E169" s="8">
        <v>22568</v>
      </c>
      <c r="F169" s="8">
        <v>36203</v>
      </c>
      <c r="G169" s="8">
        <v>40737</v>
      </c>
      <c r="H169" s="8">
        <v>42366.48</v>
      </c>
      <c r="I169" s="8">
        <v>44061.13</v>
      </c>
      <c r="J169" s="14">
        <v>45823.58</v>
      </c>
      <c r="K169" s="21">
        <f>E169+F169+G169+H169+I169+J169</f>
        <v>231759.19</v>
      </c>
    </row>
    <row r="170" spans="1:11" ht="15.75" customHeight="1" thickBot="1">
      <c r="A170" s="1228"/>
      <c r="B170" s="1228"/>
      <c r="C170" s="8" t="s">
        <v>21</v>
      </c>
      <c r="D170" s="8"/>
      <c r="E170" s="8"/>
      <c r="F170" s="8"/>
      <c r="G170" s="8"/>
      <c r="H170" s="8"/>
      <c r="I170" s="8"/>
      <c r="J170" s="14"/>
      <c r="K170" s="21"/>
    </row>
    <row r="171" spans="1:11" ht="33" customHeight="1" thickBot="1">
      <c r="A171" s="1229"/>
      <c r="B171" s="1229"/>
      <c r="C171" s="8" t="s">
        <v>22</v>
      </c>
      <c r="D171" s="8"/>
      <c r="E171" s="8"/>
      <c r="F171" s="8"/>
      <c r="G171" s="8"/>
      <c r="H171" s="8"/>
      <c r="I171" s="8"/>
      <c r="J171" s="14"/>
      <c r="K171" s="21"/>
    </row>
    <row r="172" spans="1:11" ht="26.25" customHeight="1" thickBot="1">
      <c r="A172" s="1227" t="s">
        <v>90</v>
      </c>
      <c r="B172" s="1227" t="s">
        <v>91</v>
      </c>
      <c r="C172" s="8" t="s">
        <v>18</v>
      </c>
      <c r="D172" s="8">
        <v>713</v>
      </c>
      <c r="E172" s="8">
        <v>250</v>
      </c>
      <c r="F172" s="8">
        <v>250</v>
      </c>
      <c r="G172" s="8">
        <v>300</v>
      </c>
      <c r="H172" s="8">
        <v>312</v>
      </c>
      <c r="I172" s="8">
        <v>324.48</v>
      </c>
      <c r="J172" s="14">
        <v>337.45</v>
      </c>
      <c r="K172" s="21"/>
    </row>
    <row r="173" spans="1:11" ht="15.75" thickBot="1">
      <c r="A173" s="1228"/>
      <c r="B173" s="1228"/>
      <c r="C173" s="8" t="s">
        <v>19</v>
      </c>
      <c r="D173" s="8"/>
      <c r="E173" s="8"/>
      <c r="F173" s="8"/>
      <c r="G173" s="8"/>
      <c r="H173" s="8"/>
      <c r="I173" s="8"/>
      <c r="J173" s="14"/>
      <c r="K173" s="21"/>
    </row>
    <row r="174" spans="1:11" ht="15.75" thickBot="1">
      <c r="A174" s="1228"/>
      <c r="B174" s="1228"/>
      <c r="C174" s="8" t="s">
        <v>20</v>
      </c>
      <c r="D174" s="8">
        <v>713</v>
      </c>
      <c r="E174" s="8">
        <v>250</v>
      </c>
      <c r="F174" s="8">
        <v>250</v>
      </c>
      <c r="G174" s="8">
        <v>300</v>
      </c>
      <c r="H174" s="8">
        <v>312</v>
      </c>
      <c r="I174" s="8">
        <v>324.48</v>
      </c>
      <c r="J174" s="14">
        <v>337.45</v>
      </c>
      <c r="K174" s="21">
        <f>E174+F174+G174+H174+I174:I175+J174</f>
        <v>1773.93</v>
      </c>
    </row>
    <row r="175" spans="1:11" ht="15.75" thickBot="1">
      <c r="A175" s="1228"/>
      <c r="B175" s="1228"/>
      <c r="C175" s="8" t="s">
        <v>21</v>
      </c>
      <c r="D175" s="8"/>
      <c r="E175" s="8"/>
      <c r="F175" s="8"/>
      <c r="G175" s="8"/>
      <c r="H175" s="8"/>
      <c r="I175" s="8"/>
      <c r="J175" s="14"/>
      <c r="K175" s="21"/>
    </row>
    <row r="176" spans="1:11" ht="21.75" customHeight="1" thickBot="1">
      <c r="A176" s="1229"/>
      <c r="B176" s="1229"/>
      <c r="C176" s="8" t="s">
        <v>22</v>
      </c>
      <c r="D176" s="8"/>
      <c r="E176" s="8"/>
      <c r="F176" s="8"/>
      <c r="G176" s="8"/>
      <c r="H176" s="8"/>
      <c r="I176" s="8"/>
      <c r="J176" s="14"/>
      <c r="K176" s="21"/>
    </row>
    <row r="177" spans="1:11" ht="15.75" thickBot="1">
      <c r="A177" s="1227" t="s">
        <v>92</v>
      </c>
      <c r="B177" s="1227" t="s">
        <v>93</v>
      </c>
      <c r="C177" s="8" t="s">
        <v>18</v>
      </c>
      <c r="D177" s="8">
        <v>8738</v>
      </c>
      <c r="E177" s="8">
        <v>8676</v>
      </c>
      <c r="F177" s="8">
        <v>9860</v>
      </c>
      <c r="G177" s="8">
        <v>11079</v>
      </c>
      <c r="H177" s="8">
        <v>11519.04</v>
      </c>
      <c r="I177" s="8">
        <v>11979.8</v>
      </c>
      <c r="J177" s="14">
        <v>12458.99</v>
      </c>
      <c r="K177" s="21"/>
    </row>
    <row r="178" spans="1:11" ht="15.75" thickBot="1">
      <c r="A178" s="1228"/>
      <c r="B178" s="1228"/>
      <c r="C178" s="8" t="s">
        <v>19</v>
      </c>
      <c r="D178" s="8"/>
      <c r="E178" s="8"/>
      <c r="F178" s="8"/>
      <c r="G178" s="8"/>
      <c r="H178" s="8"/>
      <c r="I178" s="8"/>
      <c r="J178" s="14"/>
      <c r="K178" s="21"/>
    </row>
    <row r="179" spans="1:11" ht="15.75" thickBot="1">
      <c r="A179" s="1228"/>
      <c r="B179" s="1228"/>
      <c r="C179" s="8" t="s">
        <v>20</v>
      </c>
      <c r="D179" s="8">
        <v>8738</v>
      </c>
      <c r="E179" s="8">
        <v>8676</v>
      </c>
      <c r="F179" s="8">
        <v>9860</v>
      </c>
      <c r="G179" s="8">
        <v>11079</v>
      </c>
      <c r="H179" s="8">
        <v>11519.04</v>
      </c>
      <c r="I179" s="8">
        <v>11979.8</v>
      </c>
      <c r="J179" s="14">
        <v>12458.99</v>
      </c>
      <c r="K179" s="21">
        <f>E179+F179+G179+H179+I179+J179</f>
        <v>65572.83</v>
      </c>
    </row>
    <row r="180" spans="1:11" ht="20.25" customHeight="1" thickBot="1">
      <c r="A180" s="1228"/>
      <c r="B180" s="1228"/>
      <c r="C180" s="8" t="s">
        <v>21</v>
      </c>
      <c r="D180" s="8"/>
      <c r="E180" s="8"/>
      <c r="F180" s="8"/>
      <c r="G180" s="8"/>
      <c r="H180" s="8"/>
      <c r="I180" s="8"/>
      <c r="J180" s="14"/>
      <c r="K180" s="21"/>
    </row>
    <row r="181" spans="1:11" ht="25.5" customHeight="1" thickBot="1">
      <c r="A181" s="1229"/>
      <c r="B181" s="1229"/>
      <c r="C181" s="8" t="s">
        <v>22</v>
      </c>
      <c r="D181" s="8"/>
      <c r="E181" s="8"/>
      <c r="F181" s="8"/>
      <c r="G181" s="8"/>
      <c r="H181" s="8"/>
      <c r="I181" s="8"/>
      <c r="J181" s="14"/>
      <c r="K181" s="21"/>
    </row>
    <row r="182" spans="1:11" ht="33" customHeight="1" thickBot="1">
      <c r="A182" s="1227" t="s">
        <v>94</v>
      </c>
      <c r="B182" s="1227" t="s">
        <v>95</v>
      </c>
      <c r="C182" s="8" t="s">
        <v>18</v>
      </c>
      <c r="D182" s="8">
        <v>21621</v>
      </c>
      <c r="E182" s="8">
        <v>24166</v>
      </c>
      <c r="F182" s="8">
        <v>27567</v>
      </c>
      <c r="G182" s="8">
        <v>29080</v>
      </c>
      <c r="H182" s="8">
        <v>30243.200000000001</v>
      </c>
      <c r="I182" s="8">
        <v>31452.92</v>
      </c>
      <c r="J182" s="14">
        <v>32711.040000000001</v>
      </c>
      <c r="K182" s="21"/>
    </row>
    <row r="183" spans="1:11" ht="15.75" thickBot="1">
      <c r="A183" s="1228"/>
      <c r="B183" s="1228"/>
      <c r="C183" s="8" t="s">
        <v>19</v>
      </c>
      <c r="D183" s="8"/>
      <c r="E183" s="8"/>
      <c r="F183" s="8"/>
      <c r="G183" s="8"/>
      <c r="H183" s="8"/>
      <c r="I183" s="8"/>
      <c r="J183" s="14"/>
      <c r="K183" s="21"/>
    </row>
    <row r="184" spans="1:11" ht="15.75" thickBot="1">
      <c r="A184" s="1228"/>
      <c r="B184" s="1228"/>
      <c r="C184" s="8" t="s">
        <v>20</v>
      </c>
      <c r="D184" s="8">
        <v>21621</v>
      </c>
      <c r="E184" s="8">
        <v>24166</v>
      </c>
      <c r="F184" s="8">
        <v>27567</v>
      </c>
      <c r="G184" s="8">
        <v>29080</v>
      </c>
      <c r="H184" s="8">
        <v>30243.200000000001</v>
      </c>
      <c r="I184" s="8">
        <v>31452.92</v>
      </c>
      <c r="J184" s="14">
        <v>32711.040000000001</v>
      </c>
      <c r="K184" s="21">
        <f>E184+F184+G184+H184+I184+J184</f>
        <v>175220.16</v>
      </c>
    </row>
    <row r="185" spans="1:11" ht="15.75" thickBot="1">
      <c r="A185" s="1228"/>
      <c r="B185" s="1228"/>
      <c r="C185" s="8" t="s">
        <v>21</v>
      </c>
      <c r="D185" s="8"/>
      <c r="E185" s="8"/>
      <c r="F185" s="8"/>
      <c r="G185" s="8"/>
      <c r="H185" s="8"/>
      <c r="I185" s="8"/>
      <c r="J185" s="14"/>
      <c r="K185" s="21"/>
    </row>
    <row r="186" spans="1:11" ht="27.75" customHeight="1" thickBot="1">
      <c r="A186" s="1229"/>
      <c r="B186" s="1229"/>
      <c r="C186" s="8" t="s">
        <v>22</v>
      </c>
      <c r="D186" s="8"/>
      <c r="E186" s="8"/>
      <c r="F186" s="8"/>
      <c r="G186" s="8"/>
      <c r="H186" s="8"/>
      <c r="I186" s="8"/>
      <c r="J186" s="14"/>
      <c r="K186" s="21"/>
    </row>
    <row r="187" spans="1:11" ht="15.75" thickBot="1">
      <c r="A187" s="1227" t="s">
        <v>96</v>
      </c>
      <c r="B187" s="1227" t="s">
        <v>97</v>
      </c>
      <c r="C187" s="8" t="s">
        <v>18</v>
      </c>
      <c r="D187" s="8">
        <v>265</v>
      </c>
      <c r="E187" s="8">
        <v>265</v>
      </c>
      <c r="F187" s="8">
        <v>275</v>
      </c>
      <c r="G187" s="8">
        <v>285</v>
      </c>
      <c r="H187" s="8">
        <v>296.39999999999998</v>
      </c>
      <c r="I187" s="8">
        <v>308.25</v>
      </c>
      <c r="J187" s="14">
        <v>320.58</v>
      </c>
      <c r="K187" s="21"/>
    </row>
    <row r="188" spans="1:11" ht="15.75" thickBot="1">
      <c r="A188" s="1228"/>
      <c r="B188" s="1228"/>
      <c r="C188" s="8" t="s">
        <v>19</v>
      </c>
      <c r="D188" s="8"/>
      <c r="E188" s="8"/>
      <c r="F188" s="8"/>
      <c r="G188" s="8"/>
      <c r="H188" s="8"/>
      <c r="I188" s="8"/>
      <c r="J188" s="14"/>
      <c r="K188" s="21"/>
    </row>
    <row r="189" spans="1:11" ht="15.75" thickBot="1">
      <c r="A189" s="1228"/>
      <c r="B189" s="1228"/>
      <c r="C189" s="8" t="s">
        <v>20</v>
      </c>
      <c r="D189" s="8">
        <v>265</v>
      </c>
      <c r="E189" s="8">
        <v>265</v>
      </c>
      <c r="F189" s="8">
        <v>275</v>
      </c>
      <c r="G189" s="8">
        <v>285</v>
      </c>
      <c r="H189" s="8">
        <v>296.39999999999998</v>
      </c>
      <c r="I189" s="8">
        <v>308.25</v>
      </c>
      <c r="J189" s="14">
        <v>320.58</v>
      </c>
      <c r="K189" s="21">
        <f>E189+F189+G189+H189+I189+J189</f>
        <v>1750.23</v>
      </c>
    </row>
    <row r="190" spans="1:11" ht="15.75" thickBot="1">
      <c r="A190" s="1228"/>
      <c r="B190" s="1228"/>
      <c r="C190" s="8" t="s">
        <v>21</v>
      </c>
      <c r="D190" s="8"/>
      <c r="E190" s="8"/>
      <c r="F190" s="8"/>
      <c r="G190" s="8"/>
      <c r="H190" s="8"/>
      <c r="I190" s="8"/>
      <c r="J190" s="14"/>
      <c r="K190" s="21"/>
    </row>
    <row r="191" spans="1:11" ht="30" customHeight="1" thickBot="1">
      <c r="A191" s="1229"/>
      <c r="B191" s="1229"/>
      <c r="C191" s="8" t="s">
        <v>22</v>
      </c>
      <c r="D191" s="8"/>
      <c r="E191" s="8"/>
      <c r="F191" s="8"/>
      <c r="G191" s="8"/>
      <c r="H191" s="8"/>
      <c r="I191" s="8"/>
      <c r="J191" s="14"/>
      <c r="K191" s="21"/>
    </row>
    <row r="192" spans="1:11" ht="18" customHeight="1" thickBot="1">
      <c r="A192" s="1233" t="s">
        <v>98</v>
      </c>
      <c r="B192" s="1233" t="s">
        <v>99</v>
      </c>
      <c r="C192" s="10" t="s">
        <v>18</v>
      </c>
      <c r="D192" s="10">
        <v>1500</v>
      </c>
      <c r="E192" s="10">
        <f>E195</f>
        <v>6680</v>
      </c>
      <c r="F192" s="10">
        <f>F197+F202</f>
        <v>6680</v>
      </c>
      <c r="G192" s="10">
        <f>G195</f>
        <v>6680</v>
      </c>
      <c r="H192" s="10">
        <f>H195</f>
        <v>6680</v>
      </c>
      <c r="I192" s="10">
        <f>I195</f>
        <v>6680</v>
      </c>
      <c r="J192" s="19">
        <f>J195</f>
        <v>6680</v>
      </c>
      <c r="K192" s="23">
        <f>E192+F192+G192+H192+I192+J192</f>
        <v>40080</v>
      </c>
    </row>
    <row r="193" spans="1:11" ht="15.75" thickBot="1">
      <c r="A193" s="1234"/>
      <c r="B193" s="1234"/>
      <c r="C193" s="10" t="s">
        <v>19</v>
      </c>
      <c r="D193" s="10"/>
      <c r="E193" s="10"/>
      <c r="F193" s="10"/>
      <c r="G193" s="10"/>
      <c r="H193" s="10"/>
      <c r="I193" s="10"/>
      <c r="J193" s="19"/>
      <c r="K193" s="21"/>
    </row>
    <row r="194" spans="1:11" ht="15.75" thickBot="1">
      <c r="A194" s="1234"/>
      <c r="B194" s="1234"/>
      <c r="C194" s="10" t="s">
        <v>20</v>
      </c>
      <c r="D194" s="10"/>
      <c r="E194" s="10"/>
      <c r="F194" s="10"/>
      <c r="G194" s="10"/>
      <c r="H194" s="10"/>
      <c r="I194" s="10"/>
      <c r="J194" s="19"/>
      <c r="K194" s="21"/>
    </row>
    <row r="195" spans="1:11" ht="20.25" customHeight="1" thickBot="1">
      <c r="A195" s="1234"/>
      <c r="B195" s="1234"/>
      <c r="C195" s="10" t="s">
        <v>21</v>
      </c>
      <c r="D195" s="10">
        <v>1500</v>
      </c>
      <c r="E195" s="10">
        <f>E200+E205</f>
        <v>6680</v>
      </c>
      <c r="F195" s="10">
        <f>F200+F205</f>
        <v>6680</v>
      </c>
      <c r="G195" s="10">
        <f>G197+G202</f>
        <v>6680</v>
      </c>
      <c r="H195" s="10">
        <f>H197+H202</f>
        <v>6680</v>
      </c>
      <c r="I195" s="10">
        <f>I197+I202</f>
        <v>6680</v>
      </c>
      <c r="J195" s="19">
        <f>J197+J202</f>
        <v>6680</v>
      </c>
      <c r="K195" s="21"/>
    </row>
    <row r="196" spans="1:11" ht="30" customHeight="1" thickBot="1">
      <c r="A196" s="1235"/>
      <c r="B196" s="1235"/>
      <c r="C196" s="10" t="s">
        <v>22</v>
      </c>
      <c r="D196" s="10"/>
      <c r="E196" s="10"/>
      <c r="F196" s="10"/>
      <c r="G196" s="10"/>
      <c r="H196" s="10"/>
      <c r="I196" s="10"/>
      <c r="J196" s="19"/>
      <c r="K196" s="21"/>
    </row>
    <row r="197" spans="1:11" ht="33" customHeight="1" thickBot="1">
      <c r="A197" s="1227" t="s">
        <v>100</v>
      </c>
      <c r="B197" s="1227" t="s">
        <v>101</v>
      </c>
      <c r="C197" s="8" t="s">
        <v>18</v>
      </c>
      <c r="D197" s="8">
        <v>1500</v>
      </c>
      <c r="E197" s="8">
        <v>1096</v>
      </c>
      <c r="F197" s="8">
        <v>1096</v>
      </c>
      <c r="G197" s="8">
        <v>1096</v>
      </c>
      <c r="H197" s="8">
        <v>1096</v>
      </c>
      <c r="I197" s="8">
        <v>1096</v>
      </c>
      <c r="J197" s="14">
        <v>1096</v>
      </c>
      <c r="K197" s="21"/>
    </row>
    <row r="198" spans="1:11" ht="15.75" thickBot="1">
      <c r="A198" s="1228"/>
      <c r="B198" s="1228"/>
      <c r="C198" s="8" t="s">
        <v>19</v>
      </c>
      <c r="D198" s="8"/>
      <c r="E198" s="8"/>
      <c r="F198" s="8"/>
      <c r="G198" s="8"/>
      <c r="H198" s="8"/>
      <c r="I198" s="8"/>
      <c r="J198" s="14"/>
      <c r="K198" s="21"/>
    </row>
    <row r="199" spans="1:11" ht="15.75" thickBot="1">
      <c r="A199" s="1228"/>
      <c r="B199" s="1228"/>
      <c r="C199" s="8" t="s">
        <v>20</v>
      </c>
      <c r="D199" s="8"/>
      <c r="E199" s="8"/>
      <c r="F199" s="8"/>
      <c r="G199" s="8"/>
      <c r="H199" s="8"/>
      <c r="I199" s="8"/>
      <c r="J199" s="14"/>
      <c r="K199" s="21"/>
    </row>
    <row r="200" spans="1:11" ht="15.75" thickBot="1">
      <c r="A200" s="1228"/>
      <c r="B200" s="1228"/>
      <c r="C200" s="8" t="s">
        <v>21</v>
      </c>
      <c r="D200" s="8">
        <v>1500</v>
      </c>
      <c r="E200" s="8">
        <v>1096</v>
      </c>
      <c r="F200" s="8">
        <v>1096</v>
      </c>
      <c r="G200" s="8">
        <v>1096</v>
      </c>
      <c r="H200" s="8">
        <v>1096</v>
      </c>
      <c r="I200" s="8">
        <v>1096</v>
      </c>
      <c r="J200" s="14">
        <v>1096</v>
      </c>
      <c r="K200" s="21">
        <f>E200+F200+G200+H200+I200+J200</f>
        <v>6576</v>
      </c>
    </row>
    <row r="201" spans="1:11" ht="24.75" thickBot="1">
      <c r="A201" s="1229"/>
      <c r="B201" s="1229"/>
      <c r="C201" s="8" t="s">
        <v>22</v>
      </c>
      <c r="D201" s="8"/>
      <c r="E201" s="8"/>
      <c r="F201" s="8"/>
      <c r="G201" s="8"/>
      <c r="H201" s="8"/>
      <c r="I201" s="8"/>
      <c r="J201" s="14"/>
      <c r="K201" s="21"/>
    </row>
    <row r="202" spans="1:11" ht="45" customHeight="1" thickBot="1">
      <c r="A202" s="1227" t="s">
        <v>115</v>
      </c>
      <c r="B202" s="1227" t="s">
        <v>116</v>
      </c>
      <c r="C202" s="8" t="s">
        <v>18</v>
      </c>
      <c r="D202" s="8"/>
      <c r="E202" s="8">
        <v>5584</v>
      </c>
      <c r="F202" s="8">
        <v>5584</v>
      </c>
      <c r="G202" s="8">
        <v>5584</v>
      </c>
      <c r="H202" s="8">
        <v>5584</v>
      </c>
      <c r="I202" s="8">
        <v>5584</v>
      </c>
      <c r="J202" s="14">
        <v>5584</v>
      </c>
      <c r="K202" s="21"/>
    </row>
    <row r="203" spans="1:11" ht="15.75" thickBot="1">
      <c r="A203" s="1228"/>
      <c r="B203" s="1228"/>
      <c r="C203" s="8" t="s">
        <v>19</v>
      </c>
      <c r="D203" s="8"/>
      <c r="E203" s="8"/>
      <c r="F203" s="8"/>
      <c r="G203" s="8"/>
      <c r="H203" s="8"/>
      <c r="I203" s="8"/>
      <c r="J203" s="14"/>
      <c r="K203" s="21"/>
    </row>
    <row r="204" spans="1:11" ht="15.75" thickBot="1">
      <c r="A204" s="1228"/>
      <c r="B204" s="1228"/>
      <c r="C204" s="8" t="s">
        <v>20</v>
      </c>
      <c r="D204" s="8"/>
      <c r="E204" s="8"/>
      <c r="F204" s="8"/>
      <c r="G204" s="8"/>
      <c r="H204" s="8"/>
      <c r="I204" s="8"/>
      <c r="J204" s="14"/>
      <c r="K204" s="21"/>
    </row>
    <row r="205" spans="1:11" ht="15.75" thickBot="1">
      <c r="A205" s="1228"/>
      <c r="B205" s="1228"/>
      <c r="C205" s="8" t="s">
        <v>21</v>
      </c>
      <c r="D205" s="8"/>
      <c r="E205" s="8">
        <v>5584</v>
      </c>
      <c r="F205" s="8">
        <v>5584</v>
      </c>
      <c r="G205" s="8">
        <v>5584</v>
      </c>
      <c r="H205" s="8">
        <v>5584</v>
      </c>
      <c r="I205" s="8">
        <v>5584</v>
      </c>
      <c r="J205" s="14">
        <v>5584</v>
      </c>
      <c r="K205" s="21">
        <f>E205+F205+G205+H205+I205+J205</f>
        <v>33504</v>
      </c>
    </row>
    <row r="206" spans="1:11" ht="24.75" thickBot="1">
      <c r="A206" s="1229"/>
      <c r="B206" s="1229"/>
      <c r="C206" s="8" t="s">
        <v>22</v>
      </c>
      <c r="D206" s="8"/>
      <c r="E206" s="8"/>
      <c r="F206" s="8"/>
      <c r="G206" s="8"/>
      <c r="H206" s="8"/>
      <c r="I206" s="8"/>
      <c r="J206" s="14"/>
      <c r="K206" s="21"/>
    </row>
    <row r="207" spans="1:11" ht="15.75" thickBot="1">
      <c r="A207" s="1233" t="s">
        <v>102</v>
      </c>
      <c r="B207" s="1233" t="s">
        <v>103</v>
      </c>
      <c r="C207" s="10" t="s">
        <v>18</v>
      </c>
      <c r="D207" s="10">
        <v>10737.89</v>
      </c>
      <c r="E207" s="10">
        <f t="shared" ref="E207:J207" si="3">E209</f>
        <v>11139.3</v>
      </c>
      <c r="F207" s="10">
        <f t="shared" si="3"/>
        <v>11688.3</v>
      </c>
      <c r="G207" s="10">
        <f t="shared" si="3"/>
        <v>12056.3</v>
      </c>
      <c r="H207" s="10">
        <f t="shared" si="3"/>
        <v>12538.18</v>
      </c>
      <c r="I207" s="10">
        <f t="shared" si="3"/>
        <v>13039.31</v>
      </c>
      <c r="J207" s="19">
        <f t="shared" si="3"/>
        <v>13559.53</v>
      </c>
      <c r="K207" s="25">
        <f>E207+F207+G207+H207+I207+J207</f>
        <v>74020.92</v>
      </c>
    </row>
    <row r="208" spans="1:11" ht="15.75" thickBot="1">
      <c r="A208" s="1234"/>
      <c r="B208" s="1234"/>
      <c r="C208" s="10" t="s">
        <v>19</v>
      </c>
      <c r="D208" s="10"/>
      <c r="E208" s="10"/>
      <c r="F208" s="10"/>
      <c r="G208" s="10"/>
      <c r="H208" s="10"/>
      <c r="I208" s="10"/>
      <c r="J208" s="19"/>
      <c r="K208" s="21"/>
    </row>
    <row r="209" spans="1:11" ht="15.75" thickBot="1">
      <c r="A209" s="1234"/>
      <c r="B209" s="1234"/>
      <c r="C209" s="10" t="s">
        <v>20</v>
      </c>
      <c r="D209" s="10">
        <v>10737.89</v>
      </c>
      <c r="E209" s="10">
        <f t="shared" ref="E209:J209" si="4">E214+E219+E224+E229+E234</f>
        <v>11139.3</v>
      </c>
      <c r="F209" s="10">
        <f t="shared" si="4"/>
        <v>11688.3</v>
      </c>
      <c r="G209" s="10">
        <f t="shared" si="4"/>
        <v>12056.3</v>
      </c>
      <c r="H209" s="10">
        <f t="shared" si="4"/>
        <v>12538.18</v>
      </c>
      <c r="I209" s="10">
        <f t="shared" si="4"/>
        <v>13039.31</v>
      </c>
      <c r="J209" s="19">
        <f t="shared" si="4"/>
        <v>13559.53</v>
      </c>
      <c r="K209" s="21"/>
    </row>
    <row r="210" spans="1:11" ht="15.75" thickBot="1">
      <c r="A210" s="1234"/>
      <c r="B210" s="1234"/>
      <c r="C210" s="10" t="s">
        <v>21</v>
      </c>
      <c r="D210" s="10"/>
      <c r="E210" s="10"/>
      <c r="F210" s="10"/>
      <c r="G210" s="10"/>
      <c r="H210" s="10"/>
      <c r="I210" s="10"/>
      <c r="J210" s="19"/>
      <c r="K210" s="21"/>
    </row>
    <row r="211" spans="1:11" ht="24.75" thickBot="1">
      <c r="A211" s="1235"/>
      <c r="B211" s="1235"/>
      <c r="C211" s="10" t="s">
        <v>22</v>
      </c>
      <c r="D211" s="10"/>
      <c r="E211" s="10"/>
      <c r="F211" s="10"/>
      <c r="G211" s="10"/>
      <c r="H211" s="10"/>
      <c r="I211" s="10"/>
      <c r="J211" s="19"/>
      <c r="K211" s="21"/>
    </row>
    <row r="212" spans="1:11" ht="15.75" thickBot="1">
      <c r="A212" s="1227" t="s">
        <v>104</v>
      </c>
      <c r="B212" s="1227" t="s">
        <v>105</v>
      </c>
      <c r="C212" s="8" t="s">
        <v>18</v>
      </c>
      <c r="D212" s="8">
        <v>7398.6</v>
      </c>
      <c r="E212" s="8">
        <v>7435</v>
      </c>
      <c r="F212" s="8">
        <v>7812</v>
      </c>
      <c r="G212" s="8">
        <v>8065</v>
      </c>
      <c r="H212" s="8">
        <v>8387.6</v>
      </c>
      <c r="I212" s="8">
        <v>8723.1</v>
      </c>
      <c r="J212" s="14">
        <v>9072.02</v>
      </c>
      <c r="K212" s="21"/>
    </row>
    <row r="213" spans="1:11" ht="15.75" thickBot="1">
      <c r="A213" s="1228"/>
      <c r="B213" s="1228"/>
      <c r="C213" s="8" t="s">
        <v>19</v>
      </c>
      <c r="D213" s="8"/>
      <c r="E213" s="8"/>
      <c r="F213" s="8"/>
      <c r="G213" s="8"/>
      <c r="H213" s="8"/>
      <c r="I213" s="8"/>
      <c r="J213" s="14"/>
      <c r="K213" s="21"/>
    </row>
    <row r="214" spans="1:11" ht="15.75" thickBot="1">
      <c r="A214" s="1228"/>
      <c r="B214" s="1228"/>
      <c r="C214" s="8" t="s">
        <v>20</v>
      </c>
      <c r="D214" s="8">
        <v>7398.6</v>
      </c>
      <c r="E214" s="8">
        <v>7435</v>
      </c>
      <c r="F214" s="8">
        <v>7812</v>
      </c>
      <c r="G214" s="8">
        <v>8065</v>
      </c>
      <c r="H214" s="8">
        <v>8387.6</v>
      </c>
      <c r="I214" s="8">
        <v>8723.1</v>
      </c>
      <c r="J214" s="14">
        <v>9072.02</v>
      </c>
      <c r="K214" s="25">
        <f>E214+F214+G214+H214+I214+J214</f>
        <v>49494.720000000001</v>
      </c>
    </row>
    <row r="215" spans="1:11" ht="16.5" customHeight="1" thickBot="1">
      <c r="A215" s="1228"/>
      <c r="B215" s="1228"/>
      <c r="C215" s="8" t="s">
        <v>21</v>
      </c>
      <c r="D215" s="8"/>
      <c r="E215" s="8"/>
      <c r="F215" s="8"/>
      <c r="G215" s="8"/>
      <c r="H215" s="8"/>
      <c r="I215" s="8"/>
      <c r="J215" s="14"/>
      <c r="K215" s="21"/>
    </row>
    <row r="216" spans="1:11" ht="24" customHeight="1" thickBot="1">
      <c r="A216" s="1229"/>
      <c r="B216" s="1229"/>
      <c r="C216" s="8" t="s">
        <v>22</v>
      </c>
      <c r="D216" s="8"/>
      <c r="E216" s="8"/>
      <c r="F216" s="8"/>
      <c r="G216" s="8"/>
      <c r="H216" s="8"/>
      <c r="I216" s="8"/>
      <c r="J216" s="14"/>
      <c r="K216" s="21"/>
    </row>
    <row r="217" spans="1:11" ht="16.5" customHeight="1" thickBot="1">
      <c r="A217" s="1227" t="s">
        <v>106</v>
      </c>
      <c r="B217" s="1227" t="s">
        <v>107</v>
      </c>
      <c r="C217" s="8" t="s">
        <v>18</v>
      </c>
      <c r="D217" s="8">
        <v>253</v>
      </c>
      <c r="E217" s="8">
        <v>333</v>
      </c>
      <c r="F217" s="8">
        <v>351</v>
      </c>
      <c r="G217" s="8">
        <v>362</v>
      </c>
      <c r="H217" s="8">
        <v>376.48</v>
      </c>
      <c r="I217" s="8">
        <v>391.53</v>
      </c>
      <c r="J217" s="14">
        <v>407.2</v>
      </c>
      <c r="K217" s="21"/>
    </row>
    <row r="218" spans="1:11" ht="15.75" thickBot="1">
      <c r="A218" s="1228"/>
      <c r="B218" s="1228"/>
      <c r="C218" s="8" t="s">
        <v>19</v>
      </c>
      <c r="D218" s="8"/>
      <c r="E218" s="8"/>
      <c r="F218" s="8"/>
      <c r="G218" s="8"/>
      <c r="H218" s="8"/>
      <c r="I218" s="8"/>
      <c r="J218" s="14"/>
      <c r="K218" s="21"/>
    </row>
    <row r="219" spans="1:11" ht="15.75" thickBot="1">
      <c r="A219" s="1228"/>
      <c r="B219" s="1228"/>
      <c r="C219" s="8" t="s">
        <v>20</v>
      </c>
      <c r="D219" s="8">
        <v>253</v>
      </c>
      <c r="E219" s="8">
        <v>333</v>
      </c>
      <c r="F219" s="8">
        <v>351</v>
      </c>
      <c r="G219" s="8">
        <v>362</v>
      </c>
      <c r="H219" s="8">
        <v>376.48</v>
      </c>
      <c r="I219" s="8">
        <v>391.53</v>
      </c>
      <c r="J219" s="14">
        <v>407.2</v>
      </c>
      <c r="K219" s="25">
        <f>E219+F219+G219+H219+I219+J219</f>
        <v>2221.21</v>
      </c>
    </row>
    <row r="220" spans="1:11" ht="15.75" customHeight="1" thickBot="1">
      <c r="A220" s="1228"/>
      <c r="B220" s="1228"/>
      <c r="C220" s="8" t="s">
        <v>21</v>
      </c>
      <c r="D220" s="8"/>
      <c r="E220" s="8"/>
      <c r="F220" s="8"/>
      <c r="G220" s="8"/>
      <c r="H220" s="8"/>
      <c r="I220" s="8"/>
      <c r="J220" s="14"/>
      <c r="K220" s="21"/>
    </row>
    <row r="221" spans="1:11" ht="24.75" thickBot="1">
      <c r="A221" s="1229"/>
      <c r="B221" s="1229"/>
      <c r="C221" s="8" t="s">
        <v>22</v>
      </c>
      <c r="D221" s="8"/>
      <c r="E221" s="8"/>
      <c r="F221" s="8"/>
      <c r="G221" s="8"/>
      <c r="H221" s="8"/>
      <c r="I221" s="8"/>
      <c r="J221" s="14"/>
      <c r="K221" s="21"/>
    </row>
    <row r="222" spans="1:11" ht="15.75" thickBot="1">
      <c r="A222" s="1227" t="s">
        <v>108</v>
      </c>
      <c r="B222" s="1227" t="s">
        <v>109</v>
      </c>
      <c r="C222" s="8" t="s">
        <v>18</v>
      </c>
      <c r="D222" s="8">
        <v>537.99</v>
      </c>
      <c r="E222" s="8">
        <v>761</v>
      </c>
      <c r="F222" s="8">
        <v>794</v>
      </c>
      <c r="G222" s="8">
        <v>817</v>
      </c>
      <c r="H222" s="8">
        <v>849.68</v>
      </c>
      <c r="I222" s="8">
        <v>883.66</v>
      </c>
      <c r="J222" s="14">
        <v>919.01</v>
      </c>
      <c r="K222" s="21"/>
    </row>
    <row r="223" spans="1:11" ht="15.75" thickBot="1">
      <c r="A223" s="1228"/>
      <c r="B223" s="1228"/>
      <c r="C223" s="8" t="s">
        <v>19</v>
      </c>
      <c r="D223" s="8"/>
      <c r="E223" s="8"/>
      <c r="F223" s="8"/>
      <c r="G223" s="8"/>
      <c r="H223" s="8"/>
      <c r="I223" s="8"/>
      <c r="J223" s="14"/>
      <c r="K223" s="21"/>
    </row>
    <row r="224" spans="1:11" ht="15.75" thickBot="1">
      <c r="A224" s="1228"/>
      <c r="B224" s="1228"/>
      <c r="C224" s="8" t="s">
        <v>20</v>
      </c>
      <c r="D224" s="8"/>
      <c r="E224" s="8">
        <v>761</v>
      </c>
      <c r="F224" s="8">
        <v>794</v>
      </c>
      <c r="G224" s="8">
        <v>817</v>
      </c>
      <c r="H224" s="8">
        <v>849.68</v>
      </c>
      <c r="I224" s="8">
        <v>883.66</v>
      </c>
      <c r="J224" s="14">
        <v>919.01</v>
      </c>
      <c r="K224" s="25">
        <f>E224+F224+G224+H224+I224+J224</f>
        <v>5024.3500000000004</v>
      </c>
    </row>
    <row r="225" spans="1:11" ht="15" customHeight="1" thickBot="1">
      <c r="A225" s="1228"/>
      <c r="B225" s="1228"/>
      <c r="C225" s="8" t="s">
        <v>21</v>
      </c>
      <c r="D225" s="8"/>
      <c r="E225" s="8"/>
      <c r="F225" s="8"/>
      <c r="G225" s="8"/>
      <c r="H225" s="8"/>
      <c r="I225" s="8"/>
      <c r="J225" s="14"/>
      <c r="K225" s="21"/>
    </row>
    <row r="226" spans="1:11" ht="24" customHeight="1" thickBot="1">
      <c r="A226" s="1229"/>
      <c r="B226" s="1229"/>
      <c r="C226" s="8" t="s">
        <v>22</v>
      </c>
      <c r="D226" s="8"/>
      <c r="E226" s="8"/>
      <c r="F226" s="8"/>
      <c r="G226" s="8"/>
      <c r="H226" s="8"/>
      <c r="I226" s="8"/>
      <c r="J226" s="14"/>
      <c r="K226" s="21"/>
    </row>
    <row r="227" spans="1:11" ht="33" customHeight="1" thickBot="1">
      <c r="A227" s="1227" t="s">
        <v>110</v>
      </c>
      <c r="B227" s="1227" t="s">
        <v>111</v>
      </c>
      <c r="C227" s="8" t="s">
        <v>18</v>
      </c>
      <c r="D227" s="8">
        <v>2539</v>
      </c>
      <c r="E227" s="8">
        <v>2601</v>
      </c>
      <c r="F227" s="8">
        <v>2722</v>
      </c>
      <c r="G227" s="8">
        <v>2803</v>
      </c>
      <c r="H227" s="8">
        <v>2915.12</v>
      </c>
      <c r="I227" s="8">
        <v>3031.72</v>
      </c>
      <c r="J227" s="14">
        <v>3152</v>
      </c>
      <c r="K227" s="21"/>
    </row>
    <row r="228" spans="1:11" ht="15.75" thickBot="1">
      <c r="A228" s="1228"/>
      <c r="B228" s="1228"/>
      <c r="C228" s="8" t="s">
        <v>19</v>
      </c>
      <c r="D228" s="8"/>
      <c r="E228" s="8"/>
      <c r="F228" s="8"/>
      <c r="G228" s="8"/>
      <c r="H228" s="8"/>
      <c r="I228" s="8"/>
      <c r="J228" s="14"/>
      <c r="K228" s="21"/>
    </row>
    <row r="229" spans="1:11" ht="15.75" thickBot="1">
      <c r="A229" s="1228"/>
      <c r="B229" s="1228"/>
      <c r="C229" s="8" t="s">
        <v>20</v>
      </c>
      <c r="D229" s="8">
        <v>2539</v>
      </c>
      <c r="E229" s="8">
        <v>2601</v>
      </c>
      <c r="F229" s="8">
        <v>2722</v>
      </c>
      <c r="G229" s="8">
        <v>2803</v>
      </c>
      <c r="H229" s="8">
        <v>2915.12</v>
      </c>
      <c r="I229" s="8">
        <v>3031.72</v>
      </c>
      <c r="J229" s="14">
        <v>3152</v>
      </c>
      <c r="K229" s="25">
        <f>E229+F229+G229+H229+I229+J229</f>
        <v>17224.839999999997</v>
      </c>
    </row>
    <row r="230" spans="1:11" ht="16.5" customHeight="1" thickBot="1">
      <c r="A230" s="1228"/>
      <c r="B230" s="1228"/>
      <c r="C230" s="8" t="s">
        <v>21</v>
      </c>
      <c r="D230" s="8"/>
      <c r="E230" s="8"/>
      <c r="F230" s="8"/>
      <c r="G230" s="8"/>
      <c r="H230" s="8"/>
      <c r="I230" s="8"/>
      <c r="J230" s="14"/>
      <c r="K230" s="21"/>
    </row>
    <row r="231" spans="1:11" ht="31.5" customHeight="1" thickBot="1">
      <c r="A231" s="1229"/>
      <c r="B231" s="1229"/>
      <c r="C231" s="8" t="s">
        <v>22</v>
      </c>
      <c r="D231" s="8"/>
      <c r="E231" s="8"/>
      <c r="F231" s="8"/>
      <c r="G231" s="8"/>
      <c r="H231" s="8"/>
      <c r="I231" s="8"/>
      <c r="J231" s="14"/>
      <c r="K231" s="21"/>
    </row>
    <row r="232" spans="1:11" ht="33" customHeight="1" thickBot="1">
      <c r="A232" s="1227" t="s">
        <v>117</v>
      </c>
      <c r="B232" s="1227" t="s">
        <v>112</v>
      </c>
      <c r="C232" s="8" t="s">
        <v>18</v>
      </c>
      <c r="D232" s="8">
        <v>9.3000000000000007</v>
      </c>
      <c r="E232" s="8">
        <v>9.3000000000000007</v>
      </c>
      <c r="F232" s="8">
        <v>9.3000000000000007</v>
      </c>
      <c r="G232" s="8">
        <v>9.3000000000000007</v>
      </c>
      <c r="H232" s="8">
        <v>9.3000000000000007</v>
      </c>
      <c r="I232" s="8">
        <v>9.3000000000000007</v>
      </c>
      <c r="J232" s="14">
        <v>9.3000000000000007</v>
      </c>
      <c r="K232" s="21"/>
    </row>
    <row r="233" spans="1:11" ht="15.75" thickBot="1">
      <c r="A233" s="1228"/>
      <c r="B233" s="1228"/>
      <c r="C233" s="8" t="s">
        <v>19</v>
      </c>
      <c r="D233" s="8"/>
      <c r="E233" s="8"/>
      <c r="F233" s="8"/>
      <c r="G233" s="8"/>
      <c r="H233" s="8"/>
      <c r="I233" s="8"/>
      <c r="J233" s="14"/>
      <c r="K233" s="21"/>
    </row>
    <row r="234" spans="1:11" ht="15.75" thickBot="1">
      <c r="A234" s="1228"/>
      <c r="B234" s="1228"/>
      <c r="C234" s="8" t="s">
        <v>20</v>
      </c>
      <c r="D234" s="8">
        <v>9.3000000000000007</v>
      </c>
      <c r="E234" s="8">
        <v>9.3000000000000007</v>
      </c>
      <c r="F234" s="8">
        <v>9.3000000000000007</v>
      </c>
      <c r="G234" s="8">
        <v>9.3000000000000007</v>
      </c>
      <c r="H234" s="8">
        <v>9.3000000000000007</v>
      </c>
      <c r="I234" s="8">
        <v>9.3000000000000007</v>
      </c>
      <c r="J234" s="14">
        <v>9.3000000000000007</v>
      </c>
      <c r="K234" s="25">
        <f>E234+G234+F234+H234+I234+J234</f>
        <v>55.8</v>
      </c>
    </row>
    <row r="235" spans="1:11" ht="18.75" customHeight="1" thickBot="1">
      <c r="A235" s="1228"/>
      <c r="B235" s="1228"/>
      <c r="C235" s="8" t="s">
        <v>21</v>
      </c>
      <c r="D235" s="8"/>
      <c r="E235" s="8"/>
      <c r="F235" s="8"/>
      <c r="G235" s="8"/>
      <c r="H235" s="8"/>
      <c r="I235" s="8"/>
      <c r="J235" s="14"/>
      <c r="K235" s="21"/>
    </row>
    <row r="236" spans="1:11" ht="25.5" customHeight="1" thickBot="1">
      <c r="A236" s="1229"/>
      <c r="B236" s="1229"/>
      <c r="C236" s="8" t="s">
        <v>22</v>
      </c>
      <c r="D236" s="8"/>
      <c r="E236" s="8"/>
      <c r="F236" s="8"/>
      <c r="G236" s="8"/>
      <c r="H236" s="8"/>
      <c r="I236" s="8"/>
      <c r="J236" s="14"/>
      <c r="K236" s="24"/>
    </row>
  </sheetData>
  <mergeCells count="93">
    <mergeCell ref="A232:A236"/>
    <mergeCell ref="B232:B236"/>
    <mergeCell ref="A217:A221"/>
    <mergeCell ref="B217:B221"/>
    <mergeCell ref="A222:A226"/>
    <mergeCell ref="B222:B226"/>
    <mergeCell ref="A227:A231"/>
    <mergeCell ref="B227:B231"/>
    <mergeCell ref="A202:A206"/>
    <mergeCell ref="B202:B206"/>
    <mergeCell ref="A207:A211"/>
    <mergeCell ref="B207:B211"/>
    <mergeCell ref="A212:A216"/>
    <mergeCell ref="B212:B216"/>
    <mergeCell ref="A187:A191"/>
    <mergeCell ref="B187:B191"/>
    <mergeCell ref="A192:A196"/>
    <mergeCell ref="B192:B196"/>
    <mergeCell ref="A197:A201"/>
    <mergeCell ref="B197:B201"/>
    <mergeCell ref="A172:A176"/>
    <mergeCell ref="B172:B176"/>
    <mergeCell ref="A177:A181"/>
    <mergeCell ref="B177:B181"/>
    <mergeCell ref="A182:A186"/>
    <mergeCell ref="B182:B186"/>
    <mergeCell ref="A157:A161"/>
    <mergeCell ref="B157:B161"/>
    <mergeCell ref="A162:A166"/>
    <mergeCell ref="B162:B166"/>
    <mergeCell ref="A167:A171"/>
    <mergeCell ref="B167:B171"/>
    <mergeCell ref="A142:A146"/>
    <mergeCell ref="B142:B146"/>
    <mergeCell ref="A147:A151"/>
    <mergeCell ref="B147:B151"/>
    <mergeCell ref="A152:A156"/>
    <mergeCell ref="B152:B156"/>
    <mergeCell ref="A122:A126"/>
    <mergeCell ref="B122:B126"/>
    <mergeCell ref="A127:A131"/>
    <mergeCell ref="A132:A136"/>
    <mergeCell ref="A137:A141"/>
    <mergeCell ref="B137:B141"/>
    <mergeCell ref="A107:A111"/>
    <mergeCell ref="B107:B111"/>
    <mergeCell ref="A112:A116"/>
    <mergeCell ref="B112:B116"/>
    <mergeCell ref="A117:A121"/>
    <mergeCell ref="B117:B121"/>
    <mergeCell ref="A92:A96"/>
    <mergeCell ref="B92:B96"/>
    <mergeCell ref="A97:A101"/>
    <mergeCell ref="B97:B101"/>
    <mergeCell ref="A102:A106"/>
    <mergeCell ref="B102:B106"/>
    <mergeCell ref="A77:A81"/>
    <mergeCell ref="B77:B81"/>
    <mergeCell ref="A82:A86"/>
    <mergeCell ref="B82:B86"/>
    <mergeCell ref="A87:A91"/>
    <mergeCell ref="B87:B91"/>
    <mergeCell ref="A62:A66"/>
    <mergeCell ref="B62:B66"/>
    <mergeCell ref="A67:A71"/>
    <mergeCell ref="B67:B71"/>
    <mergeCell ref="A72:A76"/>
    <mergeCell ref="B72:B76"/>
    <mergeCell ref="A47:A51"/>
    <mergeCell ref="B47:B51"/>
    <mergeCell ref="A52:A56"/>
    <mergeCell ref="B52:B56"/>
    <mergeCell ref="A57:A61"/>
    <mergeCell ref="B57:B61"/>
    <mergeCell ref="A32:A36"/>
    <mergeCell ref="B32:B36"/>
    <mergeCell ref="A37:A41"/>
    <mergeCell ref="B37:B41"/>
    <mergeCell ref="A42:A46"/>
    <mergeCell ref="B42:B46"/>
    <mergeCell ref="D1:J1"/>
    <mergeCell ref="A7:A11"/>
    <mergeCell ref="B7:B11"/>
    <mergeCell ref="A27:A31"/>
    <mergeCell ref="B27:B31"/>
    <mergeCell ref="A1:A5"/>
    <mergeCell ref="B1:B5"/>
    <mergeCell ref="C1:C5"/>
    <mergeCell ref="A12:A16"/>
    <mergeCell ref="A17:A21"/>
    <mergeCell ref="B17:B21"/>
    <mergeCell ref="A22:A26"/>
    <mergeCell ref="B22:B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177"/>
  <sheetViews>
    <sheetView showGridLines="0" zoomScaleNormal="100" workbookViewId="0">
      <selection activeCell="R45" sqref="R45"/>
    </sheetView>
  </sheetViews>
  <sheetFormatPr defaultRowHeight="12.75" customHeight="1" outlineLevelRow="7"/>
  <cols>
    <col min="1" max="1" width="10.28515625" style="1023" customWidth="1"/>
    <col min="2" max="2" width="12.85546875" style="1023" customWidth="1"/>
    <col min="3" max="3" width="10.28515625" style="1023" customWidth="1"/>
    <col min="4" max="4" width="15.42578125" style="1023" customWidth="1"/>
    <col min="5" max="5" width="12.85546875" style="1023" customWidth="1"/>
    <col min="6" max="6" width="13" style="1023" customWidth="1"/>
    <col min="7" max="7" width="12.42578125" style="1023" customWidth="1"/>
    <col min="8" max="9" width="15.42578125" style="1023" customWidth="1"/>
    <col min="10" max="16384" width="9.140625" style="1023"/>
  </cols>
  <sheetData>
    <row r="1" spans="1:9" ht="14.25">
      <c r="A1" s="1025"/>
    </row>
    <row r="2" spans="1:9" ht="14.25">
      <c r="A2" s="1241" t="s">
        <v>1759</v>
      </c>
      <c r="B2" s="1241"/>
      <c r="C2" s="1241"/>
      <c r="D2" s="1241"/>
      <c r="E2" s="1241"/>
      <c r="F2" s="1241"/>
      <c r="G2" s="1241"/>
      <c r="H2" s="1241"/>
      <c r="I2" s="1241"/>
    </row>
    <row r="3" spans="1:9">
      <c r="A3" s="1022" t="s">
        <v>1770</v>
      </c>
      <c r="B3" s="1022"/>
      <c r="C3" s="1022"/>
      <c r="D3" s="1022"/>
      <c r="E3" s="1022"/>
      <c r="F3" s="1022"/>
      <c r="G3" s="1022"/>
      <c r="I3" s="1022"/>
    </row>
    <row r="4" spans="1:9">
      <c r="A4" s="1242"/>
      <c r="B4" s="1243"/>
      <c r="C4" s="1243"/>
      <c r="D4" s="1243"/>
      <c r="E4" s="1243"/>
      <c r="F4" s="1243"/>
      <c r="G4" s="1243"/>
      <c r="H4" s="1091"/>
      <c r="I4" s="1091"/>
    </row>
    <row r="5" spans="1:9">
      <c r="A5" s="1242" t="s">
        <v>264</v>
      </c>
      <c r="B5" s="1243"/>
      <c r="C5" s="1243"/>
      <c r="D5" s="1243"/>
      <c r="E5" s="1243"/>
      <c r="F5" s="1243"/>
    </row>
    <row r="6" spans="1:9" ht="13.5" thickBot="1">
      <c r="A6" s="1242"/>
      <c r="B6" s="1243"/>
      <c r="C6" s="1243"/>
      <c r="D6" s="1243"/>
      <c r="E6" s="1243"/>
      <c r="F6" s="1243"/>
    </row>
    <row r="7" spans="1:9" ht="13.5" thickBot="1">
      <c r="A7" s="1028" t="s">
        <v>266</v>
      </c>
      <c r="B7" s="1028"/>
      <c r="C7" s="1028"/>
      <c r="D7" s="1236" t="s">
        <v>774</v>
      </c>
      <c r="E7" s="1244" t="s">
        <v>1769</v>
      </c>
      <c r="F7" s="1244"/>
      <c r="G7" s="1244"/>
      <c r="H7" s="1244"/>
      <c r="I7" s="1236" t="s">
        <v>269</v>
      </c>
    </row>
    <row r="8" spans="1:9" ht="21.75" thickBot="1">
      <c r="A8" s="1029" t="s">
        <v>123</v>
      </c>
      <c r="B8" s="1029" t="s">
        <v>268</v>
      </c>
      <c r="C8" s="1029" t="s">
        <v>855</v>
      </c>
      <c r="D8" s="1245"/>
      <c r="E8" s="1144" t="s">
        <v>478</v>
      </c>
      <c r="F8" s="1143" t="s">
        <v>479</v>
      </c>
      <c r="G8" s="1142" t="s">
        <v>480</v>
      </c>
      <c r="H8" s="1141" t="s">
        <v>606</v>
      </c>
      <c r="I8" s="1237"/>
    </row>
    <row r="9" spans="1:9" outlineLevel="7">
      <c r="A9" s="1030" t="s">
        <v>271</v>
      </c>
      <c r="B9" s="1030" t="s">
        <v>1758</v>
      </c>
      <c r="C9" s="1135" t="s">
        <v>859</v>
      </c>
      <c r="D9" s="1136">
        <v>97000</v>
      </c>
      <c r="E9" s="1140">
        <v>0</v>
      </c>
      <c r="F9" s="1139">
        <v>0</v>
      </c>
      <c r="G9" s="1138">
        <v>0</v>
      </c>
      <c r="H9" s="1137">
        <v>0</v>
      </c>
      <c r="I9" s="1136">
        <v>0</v>
      </c>
    </row>
    <row r="10" spans="1:9" outlineLevel="7">
      <c r="A10" s="1030" t="s">
        <v>274</v>
      </c>
      <c r="B10" s="1030" t="s">
        <v>1758</v>
      </c>
      <c r="C10" s="1135" t="s">
        <v>860</v>
      </c>
      <c r="D10" s="1132">
        <v>380000</v>
      </c>
      <c r="E10" s="1134">
        <v>0</v>
      </c>
      <c r="F10" s="1031">
        <v>0</v>
      </c>
      <c r="G10" s="1133">
        <v>0</v>
      </c>
      <c r="H10" s="1132">
        <v>0</v>
      </c>
      <c r="I10" s="1132">
        <v>0</v>
      </c>
    </row>
    <row r="11" spans="1:9" outlineLevel="2">
      <c r="A11" s="1032" t="s">
        <v>276</v>
      </c>
      <c r="B11" s="1033" t="s">
        <v>1758</v>
      </c>
      <c r="C11" s="1131"/>
      <c r="D11" s="1121">
        <v>477000</v>
      </c>
      <c r="E11" s="1130">
        <v>0</v>
      </c>
      <c r="F11" s="1034">
        <v>0</v>
      </c>
      <c r="G11" s="1129">
        <v>0</v>
      </c>
      <c r="H11" s="1121">
        <v>0</v>
      </c>
      <c r="I11" s="1121">
        <v>0</v>
      </c>
    </row>
    <row r="12" spans="1:9" outlineLevel="7">
      <c r="A12" s="1030" t="s">
        <v>278</v>
      </c>
      <c r="B12" s="1030" t="s">
        <v>775</v>
      </c>
      <c r="C12" s="1135" t="s">
        <v>859</v>
      </c>
      <c r="D12" s="1132">
        <v>44592</v>
      </c>
      <c r="E12" s="1134">
        <v>11148</v>
      </c>
      <c r="F12" s="1031">
        <v>27000</v>
      </c>
      <c r="G12" s="1133">
        <v>5000</v>
      </c>
      <c r="H12" s="1132">
        <v>43148</v>
      </c>
      <c r="I12" s="1132">
        <v>35774.870000000003</v>
      </c>
    </row>
    <row r="13" spans="1:9" outlineLevel="7">
      <c r="A13" s="1030" t="s">
        <v>280</v>
      </c>
      <c r="B13" s="1030" t="s">
        <v>775</v>
      </c>
      <c r="C13" s="1135" t="s">
        <v>860</v>
      </c>
      <c r="D13" s="1132">
        <v>5904408</v>
      </c>
      <c r="E13" s="1134">
        <v>1476102</v>
      </c>
      <c r="F13" s="1031">
        <v>3000000</v>
      </c>
      <c r="G13" s="1133">
        <v>431683.89</v>
      </c>
      <c r="H13" s="1132">
        <v>4907785.8899999997</v>
      </c>
      <c r="I13" s="1132">
        <v>4521861.29</v>
      </c>
    </row>
    <row r="14" spans="1:9" outlineLevel="3">
      <c r="A14" s="1032" t="s">
        <v>282</v>
      </c>
      <c r="B14" s="1033" t="s">
        <v>775</v>
      </c>
      <c r="C14" s="1131"/>
      <c r="D14" s="1121">
        <v>5949000</v>
      </c>
      <c r="E14" s="1130">
        <v>1487250</v>
      </c>
      <c r="F14" s="1034">
        <v>3027000</v>
      </c>
      <c r="G14" s="1129">
        <v>436683.89</v>
      </c>
      <c r="H14" s="1121">
        <v>4950933.8899999997</v>
      </c>
      <c r="I14" s="1121">
        <v>4557636.16</v>
      </c>
    </row>
    <row r="15" spans="1:9" outlineLevel="7">
      <c r="A15" s="1030" t="s">
        <v>284</v>
      </c>
      <c r="B15" s="1030" t="s">
        <v>776</v>
      </c>
      <c r="C15" s="1135" t="s">
        <v>859</v>
      </c>
      <c r="D15" s="1132">
        <v>45192.77</v>
      </c>
      <c r="E15" s="1134">
        <v>10545.02</v>
      </c>
      <c r="F15" s="1031">
        <v>12072.75</v>
      </c>
      <c r="G15" s="1133">
        <v>9880.01</v>
      </c>
      <c r="H15" s="1132">
        <v>32497.78</v>
      </c>
      <c r="I15" s="1132">
        <v>31421.03</v>
      </c>
    </row>
    <row r="16" spans="1:9" outlineLevel="7">
      <c r="A16" s="1030" t="s">
        <v>286</v>
      </c>
      <c r="B16" s="1030" t="s">
        <v>776</v>
      </c>
      <c r="C16" s="1135" t="s">
        <v>860</v>
      </c>
      <c r="D16" s="1132">
        <v>4254807.66</v>
      </c>
      <c r="E16" s="1134">
        <v>1020413.48</v>
      </c>
      <c r="F16" s="1031">
        <v>1702997.18</v>
      </c>
      <c r="G16" s="1133">
        <v>1500000</v>
      </c>
      <c r="H16" s="1132">
        <v>4223410.66</v>
      </c>
      <c r="I16" s="1132">
        <v>3139615.67</v>
      </c>
    </row>
    <row r="17" spans="1:9" outlineLevel="3">
      <c r="A17" s="1032" t="s">
        <v>288</v>
      </c>
      <c r="B17" s="1033" t="s">
        <v>776</v>
      </c>
      <c r="C17" s="1131"/>
      <c r="D17" s="1121">
        <v>4300000.43</v>
      </c>
      <c r="E17" s="1130">
        <v>1030958.5</v>
      </c>
      <c r="F17" s="1034">
        <v>1715069.93</v>
      </c>
      <c r="G17" s="1129">
        <v>1509880.01</v>
      </c>
      <c r="H17" s="1121">
        <v>4255908.4400000004</v>
      </c>
      <c r="I17" s="1121">
        <v>3171036.7</v>
      </c>
    </row>
    <row r="18" spans="1:9" outlineLevel="7">
      <c r="A18" s="1030" t="s">
        <v>290</v>
      </c>
      <c r="B18" s="1030" t="s">
        <v>777</v>
      </c>
      <c r="C18" s="1135" t="s">
        <v>859</v>
      </c>
      <c r="D18" s="1132">
        <v>66110</v>
      </c>
      <c r="E18" s="1134">
        <v>61356.72</v>
      </c>
      <c r="F18" s="1031">
        <v>4753.28</v>
      </c>
      <c r="G18" s="1133">
        <v>0</v>
      </c>
      <c r="H18" s="1132">
        <v>66110</v>
      </c>
      <c r="I18" s="1132">
        <v>62943.24</v>
      </c>
    </row>
    <row r="19" spans="1:9" outlineLevel="7">
      <c r="A19" s="1030" t="s">
        <v>292</v>
      </c>
      <c r="B19" s="1030" t="s">
        <v>777</v>
      </c>
      <c r="C19" s="1135" t="s">
        <v>860</v>
      </c>
      <c r="D19" s="1132">
        <v>8068890</v>
      </c>
      <c r="E19" s="1134">
        <v>7573150</v>
      </c>
      <c r="F19" s="1031">
        <v>495740</v>
      </c>
      <c r="G19" s="1133">
        <v>0</v>
      </c>
      <c r="H19" s="1132">
        <v>8068890</v>
      </c>
      <c r="I19" s="1132">
        <v>7836341.0700000003</v>
      </c>
    </row>
    <row r="20" spans="1:9" outlineLevel="3">
      <c r="A20" s="1032" t="s">
        <v>294</v>
      </c>
      <c r="B20" s="1033" t="s">
        <v>777</v>
      </c>
      <c r="C20" s="1131"/>
      <c r="D20" s="1121">
        <v>8135000</v>
      </c>
      <c r="E20" s="1130">
        <v>7634506.7199999997</v>
      </c>
      <c r="F20" s="1034">
        <v>500493.28</v>
      </c>
      <c r="G20" s="1129">
        <v>0</v>
      </c>
      <c r="H20" s="1121">
        <v>8135000</v>
      </c>
      <c r="I20" s="1121">
        <v>7899284.3099999996</v>
      </c>
    </row>
    <row r="21" spans="1:9" outlineLevel="7">
      <c r="A21" s="1030" t="s">
        <v>296</v>
      </c>
      <c r="B21" s="1030" t="s">
        <v>778</v>
      </c>
      <c r="C21" s="1135" t="s">
        <v>859</v>
      </c>
      <c r="D21" s="1132">
        <v>880</v>
      </c>
      <c r="E21" s="1134">
        <v>200</v>
      </c>
      <c r="F21" s="1031">
        <v>0</v>
      </c>
      <c r="G21" s="1133">
        <v>0</v>
      </c>
      <c r="H21" s="1132">
        <v>200</v>
      </c>
      <c r="I21" s="1132">
        <v>119.76</v>
      </c>
    </row>
    <row r="22" spans="1:9" outlineLevel="7">
      <c r="A22" s="1030" t="s">
        <v>298</v>
      </c>
      <c r="B22" s="1030" t="s">
        <v>778</v>
      </c>
      <c r="C22" s="1135" t="s">
        <v>860</v>
      </c>
      <c r="D22" s="1132">
        <v>21120</v>
      </c>
      <c r="E22" s="1134">
        <v>9000</v>
      </c>
      <c r="F22" s="1031">
        <v>9000</v>
      </c>
      <c r="G22" s="1133">
        <v>0</v>
      </c>
      <c r="H22" s="1132">
        <v>18000</v>
      </c>
      <c r="I22" s="1132">
        <v>14969.28</v>
      </c>
    </row>
    <row r="23" spans="1:9" outlineLevel="3">
      <c r="A23" s="1032" t="s">
        <v>300</v>
      </c>
      <c r="B23" s="1033" t="s">
        <v>778</v>
      </c>
      <c r="C23" s="1131"/>
      <c r="D23" s="1121">
        <v>22000</v>
      </c>
      <c r="E23" s="1130">
        <v>9200</v>
      </c>
      <c r="F23" s="1034">
        <v>9000</v>
      </c>
      <c r="G23" s="1129">
        <v>0</v>
      </c>
      <c r="H23" s="1121">
        <v>18200</v>
      </c>
      <c r="I23" s="1121">
        <v>15089.04</v>
      </c>
    </row>
    <row r="24" spans="1:9" outlineLevel="7">
      <c r="A24" s="1030" t="s">
        <v>302</v>
      </c>
      <c r="B24" s="1030" t="s">
        <v>779</v>
      </c>
      <c r="C24" s="1135" t="s">
        <v>859</v>
      </c>
      <c r="D24" s="1132">
        <v>32500</v>
      </c>
      <c r="E24" s="1134">
        <v>9000</v>
      </c>
      <c r="F24" s="1031">
        <v>5000</v>
      </c>
      <c r="G24" s="1133">
        <v>7106.73</v>
      </c>
      <c r="H24" s="1132">
        <v>21106.73</v>
      </c>
      <c r="I24" s="1132">
        <v>15917.59</v>
      </c>
    </row>
    <row r="25" spans="1:9" outlineLevel="7">
      <c r="A25" s="1030" t="s">
        <v>304</v>
      </c>
      <c r="B25" s="1030" t="s">
        <v>779</v>
      </c>
      <c r="C25" s="1135" t="s">
        <v>860</v>
      </c>
      <c r="D25" s="1132">
        <v>2467500</v>
      </c>
      <c r="E25" s="1134">
        <v>616875</v>
      </c>
      <c r="F25" s="1031">
        <v>916875</v>
      </c>
      <c r="G25" s="1133">
        <v>616000</v>
      </c>
      <c r="H25" s="1132">
        <v>2149750</v>
      </c>
      <c r="I25" s="1132">
        <v>1825082.41</v>
      </c>
    </row>
    <row r="26" spans="1:9" outlineLevel="3">
      <c r="A26" s="1032" t="s">
        <v>306</v>
      </c>
      <c r="B26" s="1033" t="s">
        <v>779</v>
      </c>
      <c r="C26" s="1131"/>
      <c r="D26" s="1121">
        <v>2500000</v>
      </c>
      <c r="E26" s="1130">
        <v>625875</v>
      </c>
      <c r="F26" s="1034">
        <v>921875</v>
      </c>
      <c r="G26" s="1129">
        <v>623106.73</v>
      </c>
      <c r="H26" s="1121">
        <v>2170856.73</v>
      </c>
      <c r="I26" s="1121">
        <v>1841000</v>
      </c>
    </row>
    <row r="27" spans="1:9" outlineLevel="7">
      <c r="A27" s="1030" t="s">
        <v>308</v>
      </c>
      <c r="B27" s="1030" t="s">
        <v>780</v>
      </c>
      <c r="C27" s="1135" t="s">
        <v>859</v>
      </c>
      <c r="D27" s="1132">
        <v>2888</v>
      </c>
      <c r="E27" s="1134">
        <v>722</v>
      </c>
      <c r="F27" s="1031">
        <v>722</v>
      </c>
      <c r="G27" s="1133">
        <v>722</v>
      </c>
      <c r="H27" s="1132">
        <v>2166</v>
      </c>
      <c r="I27" s="1132">
        <v>1304.8</v>
      </c>
    </row>
    <row r="28" spans="1:9" outlineLevel="7">
      <c r="A28" s="1030" t="s">
        <v>310</v>
      </c>
      <c r="B28" s="1030" t="s">
        <v>780</v>
      </c>
      <c r="C28" s="1135" t="s">
        <v>860</v>
      </c>
      <c r="D28" s="1132">
        <v>358112</v>
      </c>
      <c r="E28" s="1134">
        <v>89500</v>
      </c>
      <c r="F28" s="1031">
        <v>89500</v>
      </c>
      <c r="G28" s="1133">
        <v>89500</v>
      </c>
      <c r="H28" s="1132">
        <v>268500</v>
      </c>
      <c r="I28" s="1132">
        <v>163250.76</v>
      </c>
    </row>
    <row r="29" spans="1:9" outlineLevel="3">
      <c r="A29" s="1032" t="s">
        <v>312</v>
      </c>
      <c r="B29" s="1033" t="s">
        <v>780</v>
      </c>
      <c r="C29" s="1131"/>
      <c r="D29" s="1121">
        <v>361000</v>
      </c>
      <c r="E29" s="1130">
        <v>90222</v>
      </c>
      <c r="F29" s="1034">
        <v>90222</v>
      </c>
      <c r="G29" s="1129">
        <v>90222</v>
      </c>
      <c r="H29" s="1121">
        <v>270666</v>
      </c>
      <c r="I29" s="1121">
        <v>164555.56</v>
      </c>
    </row>
    <row r="30" spans="1:9" outlineLevel="7">
      <c r="A30" s="1030" t="s">
        <v>314</v>
      </c>
      <c r="B30" s="1030" t="s">
        <v>781</v>
      </c>
      <c r="C30" s="1135" t="s">
        <v>859</v>
      </c>
      <c r="D30" s="1132">
        <v>2024</v>
      </c>
      <c r="E30" s="1134">
        <v>1006</v>
      </c>
      <c r="F30" s="1031">
        <v>1018</v>
      </c>
      <c r="G30" s="1133">
        <v>0</v>
      </c>
      <c r="H30" s="1132">
        <v>2024</v>
      </c>
      <c r="I30" s="1132">
        <v>1519.85</v>
      </c>
    </row>
    <row r="31" spans="1:9" outlineLevel="7">
      <c r="A31" s="1030" t="s">
        <v>316</v>
      </c>
      <c r="B31" s="1030" t="s">
        <v>781</v>
      </c>
      <c r="C31" s="1135" t="s">
        <v>860</v>
      </c>
      <c r="D31" s="1132">
        <v>260976</v>
      </c>
      <c r="E31" s="1134">
        <v>84744</v>
      </c>
      <c r="F31" s="1031">
        <v>84744</v>
      </c>
      <c r="G31" s="1133">
        <v>84744</v>
      </c>
      <c r="H31" s="1132">
        <v>254232</v>
      </c>
      <c r="I31" s="1132">
        <v>191889</v>
      </c>
    </row>
    <row r="32" spans="1:9" outlineLevel="3">
      <c r="A32" s="1032" t="s">
        <v>318</v>
      </c>
      <c r="B32" s="1033" t="s">
        <v>781</v>
      </c>
      <c r="C32" s="1131"/>
      <c r="D32" s="1121">
        <v>263000</v>
      </c>
      <c r="E32" s="1130">
        <v>85750</v>
      </c>
      <c r="F32" s="1034">
        <v>85762</v>
      </c>
      <c r="G32" s="1129">
        <v>84744</v>
      </c>
      <c r="H32" s="1121">
        <v>256256</v>
      </c>
      <c r="I32" s="1121">
        <v>193408.85</v>
      </c>
    </row>
    <row r="33" spans="1:9" outlineLevel="7">
      <c r="A33" s="1030" t="s">
        <v>320</v>
      </c>
      <c r="B33" s="1030" t="s">
        <v>782</v>
      </c>
      <c r="C33" s="1135" t="s">
        <v>859</v>
      </c>
      <c r="D33" s="1132">
        <v>1065</v>
      </c>
      <c r="E33" s="1134">
        <v>400</v>
      </c>
      <c r="F33" s="1031">
        <v>0</v>
      </c>
      <c r="G33" s="1133">
        <v>0</v>
      </c>
      <c r="H33" s="1132">
        <v>400</v>
      </c>
      <c r="I33" s="1132">
        <v>391.5</v>
      </c>
    </row>
    <row r="34" spans="1:9" outlineLevel="7">
      <c r="A34" s="1030" t="s">
        <v>322</v>
      </c>
      <c r="B34" s="1030" t="s">
        <v>782</v>
      </c>
      <c r="C34" s="1135" t="s">
        <v>860</v>
      </c>
      <c r="D34" s="1132">
        <v>69935</v>
      </c>
      <c r="E34" s="1134">
        <v>17500</v>
      </c>
      <c r="F34" s="1031">
        <v>17500</v>
      </c>
      <c r="G34" s="1133">
        <v>0</v>
      </c>
      <c r="H34" s="1132">
        <v>35000</v>
      </c>
      <c r="I34" s="1132">
        <v>26100</v>
      </c>
    </row>
    <row r="35" spans="1:9" outlineLevel="3">
      <c r="A35" s="1032" t="s">
        <v>324</v>
      </c>
      <c r="B35" s="1033" t="s">
        <v>782</v>
      </c>
      <c r="C35" s="1131"/>
      <c r="D35" s="1121">
        <v>71000</v>
      </c>
      <c r="E35" s="1130">
        <v>17900</v>
      </c>
      <c r="F35" s="1034">
        <v>17500</v>
      </c>
      <c r="G35" s="1129">
        <v>0</v>
      </c>
      <c r="H35" s="1121">
        <v>35400</v>
      </c>
      <c r="I35" s="1121">
        <v>26491.5</v>
      </c>
    </row>
    <row r="36" spans="1:9" outlineLevel="7">
      <c r="A36" s="1030" t="s">
        <v>326</v>
      </c>
      <c r="B36" s="1030" t="s">
        <v>783</v>
      </c>
      <c r="C36" s="1135" t="s">
        <v>859</v>
      </c>
      <c r="D36" s="1132">
        <v>442120</v>
      </c>
      <c r="E36" s="1134">
        <v>111000</v>
      </c>
      <c r="F36" s="1031">
        <v>111000</v>
      </c>
      <c r="G36" s="1133">
        <v>27260.44</v>
      </c>
      <c r="H36" s="1132">
        <v>249260.44</v>
      </c>
      <c r="I36" s="1132">
        <v>235668.98</v>
      </c>
    </row>
    <row r="37" spans="1:9" outlineLevel="7">
      <c r="A37" s="1030" t="s">
        <v>328</v>
      </c>
      <c r="B37" s="1030" t="s">
        <v>783</v>
      </c>
      <c r="C37" s="1135" t="s">
        <v>860</v>
      </c>
      <c r="D37" s="1132">
        <v>39109880</v>
      </c>
      <c r="E37" s="1134">
        <v>10000000</v>
      </c>
      <c r="F37" s="1031">
        <v>10000000</v>
      </c>
      <c r="G37" s="1133">
        <v>10000000</v>
      </c>
      <c r="H37" s="1132">
        <v>30000000</v>
      </c>
      <c r="I37" s="1132">
        <v>25475599.120000001</v>
      </c>
    </row>
    <row r="38" spans="1:9" outlineLevel="3">
      <c r="A38" s="1032" t="s">
        <v>331</v>
      </c>
      <c r="B38" s="1033" t="s">
        <v>783</v>
      </c>
      <c r="C38" s="1131"/>
      <c r="D38" s="1121">
        <v>39552000</v>
      </c>
      <c r="E38" s="1130">
        <v>10111000</v>
      </c>
      <c r="F38" s="1034">
        <v>10111000</v>
      </c>
      <c r="G38" s="1129">
        <v>10027260.439999999</v>
      </c>
      <c r="H38" s="1121">
        <v>30249260.440000001</v>
      </c>
      <c r="I38" s="1121">
        <v>25711268.100000001</v>
      </c>
    </row>
    <row r="39" spans="1:9" outlineLevel="7">
      <c r="A39" s="1030" t="s">
        <v>333</v>
      </c>
      <c r="B39" s="1030" t="s">
        <v>784</v>
      </c>
      <c r="C39" s="1135" t="s">
        <v>859</v>
      </c>
      <c r="D39" s="1132">
        <v>346.62</v>
      </c>
      <c r="E39" s="1134">
        <v>160</v>
      </c>
      <c r="F39" s="1031">
        <v>160</v>
      </c>
      <c r="G39" s="1133">
        <v>0</v>
      </c>
      <c r="H39" s="1132">
        <v>320</v>
      </c>
      <c r="I39" s="1132">
        <v>244.79</v>
      </c>
    </row>
    <row r="40" spans="1:9" outlineLevel="7">
      <c r="A40" s="1030" t="s">
        <v>335</v>
      </c>
      <c r="B40" s="1030" t="s">
        <v>784</v>
      </c>
      <c r="C40" s="1135" t="s">
        <v>860</v>
      </c>
      <c r="D40" s="1132">
        <v>22653.38</v>
      </c>
      <c r="E40" s="1134">
        <v>10000</v>
      </c>
      <c r="F40" s="1031">
        <v>6000</v>
      </c>
      <c r="G40" s="1133">
        <v>1591.15</v>
      </c>
      <c r="H40" s="1132">
        <v>17591.150000000001</v>
      </c>
      <c r="I40" s="1132">
        <v>16139.13</v>
      </c>
    </row>
    <row r="41" spans="1:9" outlineLevel="3">
      <c r="A41" s="1032" t="s">
        <v>337</v>
      </c>
      <c r="B41" s="1033" t="s">
        <v>784</v>
      </c>
      <c r="C41" s="1131"/>
      <c r="D41" s="1121">
        <v>23000</v>
      </c>
      <c r="E41" s="1130">
        <v>10160</v>
      </c>
      <c r="F41" s="1034">
        <v>6160</v>
      </c>
      <c r="G41" s="1129">
        <v>1591.15</v>
      </c>
      <c r="H41" s="1121">
        <v>17911.150000000001</v>
      </c>
      <c r="I41" s="1121">
        <v>16383.92</v>
      </c>
    </row>
    <row r="42" spans="1:9" outlineLevel="7">
      <c r="A42" s="1030" t="s">
        <v>339</v>
      </c>
      <c r="B42" s="1030" t="s">
        <v>785</v>
      </c>
      <c r="C42" s="1135" t="s">
        <v>859</v>
      </c>
      <c r="D42" s="1132">
        <v>8760</v>
      </c>
      <c r="E42" s="1134">
        <v>2400</v>
      </c>
      <c r="F42" s="1031">
        <v>2400</v>
      </c>
      <c r="G42" s="1133">
        <v>2303.69</v>
      </c>
      <c r="H42" s="1132">
        <v>7103.69</v>
      </c>
      <c r="I42" s="1132">
        <v>6548.43</v>
      </c>
    </row>
    <row r="43" spans="1:9" outlineLevel="7">
      <c r="A43" s="1030" t="s">
        <v>358</v>
      </c>
      <c r="B43" s="1030" t="s">
        <v>785</v>
      </c>
      <c r="C43" s="1135" t="s">
        <v>860</v>
      </c>
      <c r="D43" s="1132">
        <v>1144240</v>
      </c>
      <c r="E43" s="1134">
        <v>286000</v>
      </c>
      <c r="F43" s="1031">
        <v>572000</v>
      </c>
      <c r="G43" s="1133">
        <v>0</v>
      </c>
      <c r="H43" s="1132">
        <v>858000</v>
      </c>
      <c r="I43" s="1132">
        <v>745454.44</v>
      </c>
    </row>
    <row r="44" spans="1:9" outlineLevel="3">
      <c r="A44" s="1032" t="s">
        <v>359</v>
      </c>
      <c r="B44" s="1033" t="s">
        <v>785</v>
      </c>
      <c r="C44" s="1131"/>
      <c r="D44" s="1121">
        <v>1153000</v>
      </c>
      <c r="E44" s="1130">
        <v>288400</v>
      </c>
      <c r="F44" s="1034">
        <v>574400</v>
      </c>
      <c r="G44" s="1129">
        <v>2303.69</v>
      </c>
      <c r="H44" s="1121">
        <v>865103.69</v>
      </c>
      <c r="I44" s="1121">
        <v>752002.87</v>
      </c>
    </row>
    <row r="45" spans="1:9" outlineLevel="7">
      <c r="A45" s="1030" t="s">
        <v>360</v>
      </c>
      <c r="B45" s="1030" t="s">
        <v>786</v>
      </c>
      <c r="C45" s="1135" t="s">
        <v>859</v>
      </c>
      <c r="D45" s="1132">
        <v>72</v>
      </c>
      <c r="E45" s="1134">
        <v>0</v>
      </c>
      <c r="F45" s="1031">
        <v>0</v>
      </c>
      <c r="G45" s="1133">
        <v>0</v>
      </c>
      <c r="H45" s="1132">
        <v>0</v>
      </c>
      <c r="I45" s="1132">
        <v>0</v>
      </c>
    </row>
    <row r="46" spans="1:9" outlineLevel="7">
      <c r="A46" s="1030" t="s">
        <v>361</v>
      </c>
      <c r="B46" s="1030" t="s">
        <v>786</v>
      </c>
      <c r="C46" s="1135" t="s">
        <v>860</v>
      </c>
      <c r="D46" s="1132">
        <v>8928</v>
      </c>
      <c r="E46" s="1134">
        <v>0</v>
      </c>
      <c r="F46" s="1031">
        <v>0</v>
      </c>
      <c r="G46" s="1133">
        <v>0</v>
      </c>
      <c r="H46" s="1132">
        <v>0</v>
      </c>
      <c r="I46" s="1132">
        <v>0</v>
      </c>
    </row>
    <row r="47" spans="1:9" outlineLevel="3">
      <c r="A47" s="1032" t="s">
        <v>362</v>
      </c>
      <c r="B47" s="1033" t="s">
        <v>786</v>
      </c>
      <c r="C47" s="1131"/>
      <c r="D47" s="1121">
        <v>9000</v>
      </c>
      <c r="E47" s="1130">
        <v>0</v>
      </c>
      <c r="F47" s="1034">
        <v>0</v>
      </c>
      <c r="G47" s="1129">
        <v>0</v>
      </c>
      <c r="H47" s="1121">
        <v>0</v>
      </c>
      <c r="I47" s="1121">
        <v>0</v>
      </c>
    </row>
    <row r="48" spans="1:9" outlineLevel="7">
      <c r="A48" s="1030" t="s">
        <v>363</v>
      </c>
      <c r="B48" s="1030" t="s">
        <v>787</v>
      </c>
      <c r="C48" s="1135" t="s">
        <v>859</v>
      </c>
      <c r="D48" s="1132">
        <v>160000</v>
      </c>
      <c r="E48" s="1134">
        <v>40000</v>
      </c>
      <c r="F48" s="1031">
        <v>40000</v>
      </c>
      <c r="G48" s="1133">
        <v>18000</v>
      </c>
      <c r="H48" s="1132">
        <v>98000</v>
      </c>
      <c r="I48" s="1132">
        <v>81572.87</v>
      </c>
    </row>
    <row r="49" spans="1:9" outlineLevel="7">
      <c r="A49" s="1030" t="s">
        <v>364</v>
      </c>
      <c r="B49" s="1030" t="s">
        <v>787</v>
      </c>
      <c r="C49" s="1135" t="s">
        <v>860</v>
      </c>
      <c r="D49" s="1132">
        <v>10030000</v>
      </c>
      <c r="E49" s="1134">
        <v>2507000</v>
      </c>
      <c r="F49" s="1031">
        <v>2507000</v>
      </c>
      <c r="G49" s="1133">
        <v>2507000</v>
      </c>
      <c r="H49" s="1132">
        <v>7521000</v>
      </c>
      <c r="I49" s="1132">
        <v>7399198.7400000002</v>
      </c>
    </row>
    <row r="50" spans="1:9" outlineLevel="3">
      <c r="A50" s="1032" t="s">
        <v>365</v>
      </c>
      <c r="B50" s="1033" t="s">
        <v>787</v>
      </c>
      <c r="C50" s="1131"/>
      <c r="D50" s="1121">
        <v>10190000</v>
      </c>
      <c r="E50" s="1130">
        <v>2547000</v>
      </c>
      <c r="F50" s="1034">
        <v>2547000</v>
      </c>
      <c r="G50" s="1129">
        <v>2525000</v>
      </c>
      <c r="H50" s="1121">
        <v>7619000</v>
      </c>
      <c r="I50" s="1121">
        <v>7480771.6100000003</v>
      </c>
    </row>
    <row r="51" spans="1:9" outlineLevel="7">
      <c r="A51" s="1030" t="s">
        <v>366</v>
      </c>
      <c r="B51" s="1030" t="s">
        <v>788</v>
      </c>
      <c r="C51" s="1135" t="s">
        <v>859</v>
      </c>
      <c r="D51" s="1132">
        <v>9625</v>
      </c>
      <c r="E51" s="1134">
        <v>5000</v>
      </c>
      <c r="F51" s="1031">
        <v>0</v>
      </c>
      <c r="G51" s="1133">
        <v>2132.1</v>
      </c>
      <c r="H51" s="1132">
        <v>7132.1</v>
      </c>
      <c r="I51" s="1132">
        <v>6110.49</v>
      </c>
    </row>
    <row r="52" spans="1:9" outlineLevel="7">
      <c r="A52" s="1030" t="s">
        <v>472</v>
      </c>
      <c r="B52" s="1030" t="s">
        <v>788</v>
      </c>
      <c r="C52" s="1135" t="s">
        <v>860</v>
      </c>
      <c r="D52" s="1132">
        <v>674375</v>
      </c>
      <c r="E52" s="1134">
        <v>336000</v>
      </c>
      <c r="F52" s="1031">
        <v>0</v>
      </c>
      <c r="G52" s="1133">
        <v>78214.899999999994</v>
      </c>
      <c r="H52" s="1132">
        <v>414214.9</v>
      </c>
      <c r="I52" s="1132">
        <v>384913.51</v>
      </c>
    </row>
    <row r="53" spans="1:9" outlineLevel="3">
      <c r="A53" s="1032" t="s">
        <v>608</v>
      </c>
      <c r="B53" s="1033" t="s">
        <v>788</v>
      </c>
      <c r="C53" s="1131"/>
      <c r="D53" s="1121">
        <v>684000</v>
      </c>
      <c r="E53" s="1130">
        <v>341000</v>
      </c>
      <c r="F53" s="1034">
        <v>0</v>
      </c>
      <c r="G53" s="1129">
        <v>80347</v>
      </c>
      <c r="H53" s="1121">
        <v>421347</v>
      </c>
      <c r="I53" s="1121">
        <v>391024</v>
      </c>
    </row>
    <row r="54" spans="1:9" outlineLevel="7">
      <c r="A54" s="1030" t="s">
        <v>610</v>
      </c>
      <c r="B54" s="1030" t="s">
        <v>789</v>
      </c>
      <c r="C54" s="1135" t="s">
        <v>860</v>
      </c>
      <c r="D54" s="1132">
        <v>731000</v>
      </c>
      <c r="E54" s="1134">
        <v>0</v>
      </c>
      <c r="F54" s="1031">
        <v>0</v>
      </c>
      <c r="G54" s="1133">
        <v>2624</v>
      </c>
      <c r="H54" s="1132">
        <v>2624</v>
      </c>
      <c r="I54" s="1132">
        <v>2624</v>
      </c>
    </row>
    <row r="55" spans="1:9" outlineLevel="3">
      <c r="A55" s="1032" t="s">
        <v>643</v>
      </c>
      <c r="B55" s="1033" t="s">
        <v>789</v>
      </c>
      <c r="C55" s="1131"/>
      <c r="D55" s="1121">
        <v>731000</v>
      </c>
      <c r="E55" s="1130">
        <v>0</v>
      </c>
      <c r="F55" s="1034">
        <v>0</v>
      </c>
      <c r="G55" s="1129">
        <v>2624</v>
      </c>
      <c r="H55" s="1121">
        <v>2624</v>
      </c>
      <c r="I55" s="1121">
        <v>2624</v>
      </c>
    </row>
    <row r="56" spans="1:9" outlineLevel="2">
      <c r="A56" s="1032" t="s">
        <v>644</v>
      </c>
      <c r="B56" s="1033" t="s">
        <v>858</v>
      </c>
      <c r="C56" s="1131"/>
      <c r="D56" s="1121">
        <v>73943000.430000007</v>
      </c>
      <c r="E56" s="1130">
        <v>24279222.219999999</v>
      </c>
      <c r="F56" s="1034">
        <v>19605482.210000001</v>
      </c>
      <c r="G56" s="1129">
        <v>15383762.91</v>
      </c>
      <c r="H56" s="1121">
        <v>59268467.340000004</v>
      </c>
      <c r="I56" s="1121">
        <v>52222576.619999997</v>
      </c>
    </row>
    <row r="57" spans="1:9" outlineLevel="7">
      <c r="A57" s="1030" t="s">
        <v>646</v>
      </c>
      <c r="B57" s="1030" t="s">
        <v>790</v>
      </c>
      <c r="C57" s="1135" t="s">
        <v>859</v>
      </c>
      <c r="D57" s="1132">
        <v>2336000</v>
      </c>
      <c r="E57" s="1134">
        <v>592000</v>
      </c>
      <c r="F57" s="1031">
        <v>545000</v>
      </c>
      <c r="G57" s="1133">
        <v>4652.54</v>
      </c>
      <c r="H57" s="1132">
        <v>1141652.54</v>
      </c>
      <c r="I57" s="1132">
        <v>962550.14</v>
      </c>
    </row>
    <row r="58" spans="1:9" outlineLevel="7">
      <c r="A58" s="1030" t="s">
        <v>647</v>
      </c>
      <c r="B58" s="1030" t="s">
        <v>790</v>
      </c>
      <c r="C58" s="1135" t="s">
        <v>860</v>
      </c>
      <c r="D58" s="1132">
        <v>173226000</v>
      </c>
      <c r="E58" s="1134">
        <v>43737000</v>
      </c>
      <c r="F58" s="1031">
        <v>38737000</v>
      </c>
      <c r="G58" s="1133">
        <v>42070196.700000003</v>
      </c>
      <c r="H58" s="1132">
        <v>124544196.7</v>
      </c>
      <c r="I58" s="1132">
        <v>84263749.859999999</v>
      </c>
    </row>
    <row r="59" spans="1:9" outlineLevel="3">
      <c r="A59" s="1032" t="s">
        <v>649</v>
      </c>
      <c r="B59" s="1033" t="s">
        <v>790</v>
      </c>
      <c r="C59" s="1131"/>
      <c r="D59" s="1121">
        <v>175562000</v>
      </c>
      <c r="E59" s="1130">
        <v>44329000</v>
      </c>
      <c r="F59" s="1034">
        <v>39282000</v>
      </c>
      <c r="G59" s="1129">
        <v>42074849.240000002</v>
      </c>
      <c r="H59" s="1121">
        <v>125685849.23999999</v>
      </c>
      <c r="I59" s="1121">
        <v>85226300</v>
      </c>
    </row>
    <row r="60" spans="1:9" outlineLevel="7">
      <c r="A60" s="1030" t="s">
        <v>650</v>
      </c>
      <c r="B60" s="1030" t="s">
        <v>791</v>
      </c>
      <c r="C60" s="1135" t="s">
        <v>859</v>
      </c>
      <c r="D60" s="1132">
        <v>47905</v>
      </c>
      <c r="E60" s="1134">
        <v>12798.92</v>
      </c>
      <c r="F60" s="1031">
        <v>12800</v>
      </c>
      <c r="G60" s="1133">
        <v>12800</v>
      </c>
      <c r="H60" s="1132">
        <v>38398.92</v>
      </c>
      <c r="I60" s="1132">
        <v>20836.71</v>
      </c>
    </row>
    <row r="61" spans="1:9" outlineLevel="7">
      <c r="A61" s="1030" t="s">
        <v>652</v>
      </c>
      <c r="B61" s="1030" t="s">
        <v>791</v>
      </c>
      <c r="C61" s="1135" t="s">
        <v>860</v>
      </c>
      <c r="D61" s="1132">
        <v>3734095</v>
      </c>
      <c r="E61" s="1134">
        <v>1156231.8700000001</v>
      </c>
      <c r="F61" s="1031">
        <v>1157000</v>
      </c>
      <c r="G61" s="1133">
        <v>1157000</v>
      </c>
      <c r="H61" s="1132">
        <v>3470231.87</v>
      </c>
      <c r="I61" s="1132">
        <v>2311863.29</v>
      </c>
    </row>
    <row r="62" spans="1:9" outlineLevel="3">
      <c r="A62" s="1032" t="s">
        <v>653</v>
      </c>
      <c r="B62" s="1033" t="s">
        <v>791</v>
      </c>
      <c r="C62" s="1131"/>
      <c r="D62" s="1121">
        <v>3782000</v>
      </c>
      <c r="E62" s="1130">
        <v>1169030.79</v>
      </c>
      <c r="F62" s="1034">
        <v>1169800</v>
      </c>
      <c r="G62" s="1129">
        <v>1169800</v>
      </c>
      <c r="H62" s="1121">
        <v>3508630.79</v>
      </c>
      <c r="I62" s="1121">
        <v>2332700</v>
      </c>
    </row>
    <row r="63" spans="1:9" outlineLevel="7">
      <c r="A63" s="1030" t="s">
        <v>655</v>
      </c>
      <c r="B63" s="1030" t="s">
        <v>792</v>
      </c>
      <c r="C63" s="1135" t="s">
        <v>859</v>
      </c>
      <c r="D63" s="1132">
        <v>324010</v>
      </c>
      <c r="E63" s="1134">
        <v>179880</v>
      </c>
      <c r="F63" s="1031">
        <v>32000</v>
      </c>
      <c r="G63" s="1133">
        <v>32000</v>
      </c>
      <c r="H63" s="1132">
        <v>243880</v>
      </c>
      <c r="I63" s="1132">
        <v>216959.54</v>
      </c>
    </row>
    <row r="64" spans="1:9" outlineLevel="7">
      <c r="A64" s="1030" t="s">
        <v>656</v>
      </c>
      <c r="B64" s="1030" t="s">
        <v>792</v>
      </c>
      <c r="C64" s="1135" t="s">
        <v>860</v>
      </c>
      <c r="D64" s="1132">
        <v>32132990</v>
      </c>
      <c r="E64" s="1134">
        <v>26143819.920000002</v>
      </c>
      <c r="F64" s="1031">
        <v>0</v>
      </c>
      <c r="G64" s="1133">
        <v>0</v>
      </c>
      <c r="H64" s="1132">
        <v>26143819.920000002</v>
      </c>
      <c r="I64" s="1132">
        <v>22940540.460000001</v>
      </c>
    </row>
    <row r="65" spans="1:9" outlineLevel="3">
      <c r="A65" s="1032" t="s">
        <v>658</v>
      </c>
      <c r="B65" s="1033" t="s">
        <v>792</v>
      </c>
      <c r="C65" s="1131"/>
      <c r="D65" s="1121">
        <v>32457000</v>
      </c>
      <c r="E65" s="1130">
        <v>26323699.920000002</v>
      </c>
      <c r="F65" s="1034">
        <v>32000</v>
      </c>
      <c r="G65" s="1129">
        <v>32000</v>
      </c>
      <c r="H65" s="1121">
        <v>26387699.920000002</v>
      </c>
      <c r="I65" s="1121">
        <v>23157500</v>
      </c>
    </row>
    <row r="66" spans="1:9" outlineLevel="7">
      <c r="A66" s="1030" t="s">
        <v>659</v>
      </c>
      <c r="B66" s="1030" t="s">
        <v>793</v>
      </c>
      <c r="C66" s="1135" t="s">
        <v>859</v>
      </c>
      <c r="D66" s="1132">
        <v>21530</v>
      </c>
      <c r="E66" s="1134">
        <v>8500.02</v>
      </c>
      <c r="F66" s="1031">
        <v>8000</v>
      </c>
      <c r="G66" s="1133">
        <v>0</v>
      </c>
      <c r="H66" s="1132">
        <v>16500.02</v>
      </c>
      <c r="I66" s="1132">
        <v>15937.27</v>
      </c>
    </row>
    <row r="67" spans="1:9" outlineLevel="7">
      <c r="A67" s="1030" t="s">
        <v>661</v>
      </c>
      <c r="B67" s="1030" t="s">
        <v>793</v>
      </c>
      <c r="C67" s="1135" t="s">
        <v>860</v>
      </c>
      <c r="D67" s="1132">
        <v>2198470</v>
      </c>
      <c r="E67" s="1134">
        <v>781367.98</v>
      </c>
      <c r="F67" s="1031">
        <v>780000</v>
      </c>
      <c r="G67" s="1133">
        <v>98543.16</v>
      </c>
      <c r="H67" s="1132">
        <v>1659911.14</v>
      </c>
      <c r="I67" s="1132">
        <v>1653862.73</v>
      </c>
    </row>
    <row r="68" spans="1:9" outlineLevel="3">
      <c r="A68" s="1032" t="s">
        <v>663</v>
      </c>
      <c r="B68" s="1033" t="s">
        <v>793</v>
      </c>
      <c r="C68" s="1131"/>
      <c r="D68" s="1121">
        <v>2220000</v>
      </c>
      <c r="E68" s="1130">
        <v>789868</v>
      </c>
      <c r="F68" s="1034">
        <v>788000</v>
      </c>
      <c r="G68" s="1129">
        <v>98543.16</v>
      </c>
      <c r="H68" s="1121">
        <v>1676411.16</v>
      </c>
      <c r="I68" s="1121">
        <v>1669800</v>
      </c>
    </row>
    <row r="69" spans="1:9" outlineLevel="7">
      <c r="A69" s="1030" t="s">
        <v>664</v>
      </c>
      <c r="B69" s="1030" t="s">
        <v>794</v>
      </c>
      <c r="C69" s="1135" t="s">
        <v>859</v>
      </c>
      <c r="D69" s="1132">
        <v>83900</v>
      </c>
      <c r="E69" s="1134">
        <v>39720.58</v>
      </c>
      <c r="F69" s="1031">
        <v>39620.58</v>
      </c>
      <c r="G69" s="1133">
        <v>4558.84</v>
      </c>
      <c r="H69" s="1132">
        <v>83900</v>
      </c>
      <c r="I69" s="1132">
        <v>67788.95</v>
      </c>
    </row>
    <row r="70" spans="1:9" outlineLevel="7">
      <c r="A70" s="1030" t="s">
        <v>666</v>
      </c>
      <c r="B70" s="1030" t="s">
        <v>794</v>
      </c>
      <c r="C70" s="1135" t="s">
        <v>860</v>
      </c>
      <c r="D70" s="1132">
        <v>11246100</v>
      </c>
      <c r="E70" s="1134">
        <v>5512730.9100000001</v>
      </c>
      <c r="F70" s="1031">
        <v>5000000</v>
      </c>
      <c r="G70" s="1133">
        <v>483369.09</v>
      </c>
      <c r="H70" s="1132">
        <v>10996100</v>
      </c>
      <c r="I70" s="1132">
        <v>7727511.0499999998</v>
      </c>
    </row>
    <row r="71" spans="1:9" outlineLevel="3">
      <c r="A71" s="1032" t="s">
        <v>667</v>
      </c>
      <c r="B71" s="1033" t="s">
        <v>794</v>
      </c>
      <c r="C71" s="1131"/>
      <c r="D71" s="1121">
        <v>11330000</v>
      </c>
      <c r="E71" s="1130">
        <v>5552451.4900000002</v>
      </c>
      <c r="F71" s="1034">
        <v>5039620.58</v>
      </c>
      <c r="G71" s="1129">
        <v>487927.93</v>
      </c>
      <c r="H71" s="1121">
        <v>11080000</v>
      </c>
      <c r="I71" s="1121">
        <v>7795300</v>
      </c>
    </row>
    <row r="72" spans="1:9" outlineLevel="7">
      <c r="A72" s="1030" t="s">
        <v>669</v>
      </c>
      <c r="B72" s="1030" t="s">
        <v>795</v>
      </c>
      <c r="C72" s="1135" t="s">
        <v>859</v>
      </c>
      <c r="D72" s="1132">
        <v>51300</v>
      </c>
      <c r="E72" s="1134">
        <v>22225</v>
      </c>
      <c r="F72" s="1031">
        <v>22150</v>
      </c>
      <c r="G72" s="1133">
        <v>6925</v>
      </c>
      <c r="H72" s="1132">
        <v>51300</v>
      </c>
      <c r="I72" s="1132">
        <v>36330.21</v>
      </c>
    </row>
    <row r="73" spans="1:9" outlineLevel="7">
      <c r="A73" s="1030" t="s">
        <v>670</v>
      </c>
      <c r="B73" s="1030" t="s">
        <v>795</v>
      </c>
      <c r="C73" s="1135" t="s">
        <v>860</v>
      </c>
      <c r="D73" s="1132">
        <v>5633700</v>
      </c>
      <c r="E73" s="1134">
        <v>3233425</v>
      </c>
      <c r="F73" s="1031">
        <v>0</v>
      </c>
      <c r="G73" s="1133">
        <v>1938761.84</v>
      </c>
      <c r="H73" s="1132">
        <v>5172186.84</v>
      </c>
      <c r="I73" s="1132">
        <v>4012569.79</v>
      </c>
    </row>
    <row r="74" spans="1:9" outlineLevel="3">
      <c r="A74" s="1032" t="s">
        <v>672</v>
      </c>
      <c r="B74" s="1033" t="s">
        <v>795</v>
      </c>
      <c r="C74" s="1131"/>
      <c r="D74" s="1121">
        <v>5685000</v>
      </c>
      <c r="E74" s="1130">
        <v>3255650</v>
      </c>
      <c r="F74" s="1034">
        <v>22150</v>
      </c>
      <c r="G74" s="1129">
        <v>1945686.84</v>
      </c>
      <c r="H74" s="1121">
        <v>5223486.84</v>
      </c>
      <c r="I74" s="1121">
        <v>4048900</v>
      </c>
    </row>
    <row r="75" spans="1:9" outlineLevel="7">
      <c r="A75" s="1030" t="s">
        <v>673</v>
      </c>
      <c r="B75" s="1030" t="s">
        <v>941</v>
      </c>
      <c r="C75" s="1135" t="s">
        <v>859</v>
      </c>
      <c r="D75" s="1132">
        <v>42000</v>
      </c>
      <c r="E75" s="1134">
        <v>0</v>
      </c>
      <c r="F75" s="1031">
        <v>0</v>
      </c>
      <c r="G75" s="1133">
        <v>6154.44</v>
      </c>
      <c r="H75" s="1132">
        <v>6154.44</v>
      </c>
      <c r="I75" s="1132">
        <v>460.15</v>
      </c>
    </row>
    <row r="76" spans="1:9" outlineLevel="7">
      <c r="A76" s="1030" t="s">
        <v>675</v>
      </c>
      <c r="B76" s="1030" t="s">
        <v>941</v>
      </c>
      <c r="C76" s="1135" t="s">
        <v>860</v>
      </c>
      <c r="D76" s="1132">
        <v>292000</v>
      </c>
      <c r="E76" s="1134">
        <v>0</v>
      </c>
      <c r="F76" s="1031">
        <v>0</v>
      </c>
      <c r="G76" s="1133">
        <v>115140.56</v>
      </c>
      <c r="H76" s="1132">
        <v>115140.56</v>
      </c>
      <c r="I76" s="1132">
        <v>65294.35</v>
      </c>
    </row>
    <row r="77" spans="1:9" outlineLevel="3">
      <c r="A77" s="1032" t="s">
        <v>676</v>
      </c>
      <c r="B77" s="1033" t="s">
        <v>941</v>
      </c>
      <c r="C77" s="1131"/>
      <c r="D77" s="1121">
        <v>334000</v>
      </c>
      <c r="E77" s="1130">
        <v>0</v>
      </c>
      <c r="F77" s="1034">
        <v>0</v>
      </c>
      <c r="G77" s="1129">
        <v>121295</v>
      </c>
      <c r="H77" s="1121">
        <v>121295</v>
      </c>
      <c r="I77" s="1121">
        <v>65754.5</v>
      </c>
    </row>
    <row r="78" spans="1:9" outlineLevel="2">
      <c r="A78" s="1032" t="s">
        <v>677</v>
      </c>
      <c r="B78" s="1033" t="s">
        <v>861</v>
      </c>
      <c r="C78" s="1131"/>
      <c r="D78" s="1121">
        <v>231370000</v>
      </c>
      <c r="E78" s="1130">
        <v>81419700.200000003</v>
      </c>
      <c r="F78" s="1034">
        <v>46333570.579999998</v>
      </c>
      <c r="G78" s="1129">
        <v>45930102.170000002</v>
      </c>
      <c r="H78" s="1121">
        <v>173683372.94999999</v>
      </c>
      <c r="I78" s="1121">
        <v>124296254.5</v>
      </c>
    </row>
    <row r="79" spans="1:9" outlineLevel="7">
      <c r="A79" s="1030" t="s">
        <v>678</v>
      </c>
      <c r="B79" s="1030" t="s">
        <v>796</v>
      </c>
      <c r="C79" s="1135" t="s">
        <v>859</v>
      </c>
      <c r="D79" s="1132">
        <v>7759.77</v>
      </c>
      <c r="E79" s="1134">
        <v>261</v>
      </c>
      <c r="F79" s="1031">
        <v>348</v>
      </c>
      <c r="G79" s="1133">
        <v>0</v>
      </c>
      <c r="H79" s="1132">
        <v>609</v>
      </c>
      <c r="I79" s="1132">
        <v>609</v>
      </c>
    </row>
    <row r="80" spans="1:9" outlineLevel="7">
      <c r="A80" s="1030" t="s">
        <v>679</v>
      </c>
      <c r="B80" s="1030" t="s">
        <v>796</v>
      </c>
      <c r="C80" s="1135" t="s">
        <v>860</v>
      </c>
      <c r="D80" s="1132">
        <v>63240.23</v>
      </c>
      <c r="E80" s="1134">
        <v>21610</v>
      </c>
      <c r="F80" s="1031">
        <v>28781</v>
      </c>
      <c r="G80" s="1133">
        <v>0</v>
      </c>
      <c r="H80" s="1132">
        <v>50391</v>
      </c>
      <c r="I80" s="1132">
        <v>40600</v>
      </c>
    </row>
    <row r="81" spans="1:9" outlineLevel="3">
      <c r="A81" s="1032" t="s">
        <v>680</v>
      </c>
      <c r="B81" s="1033" t="s">
        <v>796</v>
      </c>
      <c r="C81" s="1131"/>
      <c r="D81" s="1121">
        <v>71000</v>
      </c>
      <c r="E81" s="1130">
        <v>21871</v>
      </c>
      <c r="F81" s="1034">
        <v>29129</v>
      </c>
      <c r="G81" s="1129">
        <v>0</v>
      </c>
      <c r="H81" s="1121">
        <v>51000</v>
      </c>
      <c r="I81" s="1121">
        <v>41209</v>
      </c>
    </row>
    <row r="82" spans="1:9" outlineLevel="7">
      <c r="A82" s="1030" t="s">
        <v>682</v>
      </c>
      <c r="B82" s="1030" t="s">
        <v>797</v>
      </c>
      <c r="C82" s="1135" t="s">
        <v>859</v>
      </c>
      <c r="D82" s="1132">
        <v>2180</v>
      </c>
      <c r="E82" s="1134">
        <v>1397</v>
      </c>
      <c r="F82" s="1031">
        <v>261</v>
      </c>
      <c r="G82" s="1133">
        <v>287</v>
      </c>
      <c r="H82" s="1132">
        <v>1945</v>
      </c>
      <c r="I82" s="1132">
        <v>1150.07</v>
      </c>
    </row>
    <row r="83" spans="1:9" outlineLevel="7">
      <c r="A83" s="1030" t="s">
        <v>683</v>
      </c>
      <c r="B83" s="1030" t="s">
        <v>797</v>
      </c>
      <c r="C83" s="1135" t="s">
        <v>860</v>
      </c>
      <c r="D83" s="1132">
        <v>139820</v>
      </c>
      <c r="E83" s="1134">
        <v>34955</v>
      </c>
      <c r="F83" s="1031">
        <v>34955</v>
      </c>
      <c r="G83" s="1133">
        <v>39400</v>
      </c>
      <c r="H83" s="1132">
        <v>109310</v>
      </c>
      <c r="I83" s="1132">
        <v>104400</v>
      </c>
    </row>
    <row r="84" spans="1:9" outlineLevel="3">
      <c r="A84" s="1032" t="s">
        <v>685</v>
      </c>
      <c r="B84" s="1033" t="s">
        <v>797</v>
      </c>
      <c r="C84" s="1131"/>
      <c r="D84" s="1121">
        <v>142000</v>
      </c>
      <c r="E84" s="1130">
        <v>36352</v>
      </c>
      <c r="F84" s="1034">
        <v>35216</v>
      </c>
      <c r="G84" s="1129">
        <v>39687</v>
      </c>
      <c r="H84" s="1121">
        <v>111255</v>
      </c>
      <c r="I84" s="1121">
        <v>105550.07</v>
      </c>
    </row>
    <row r="85" spans="1:9" outlineLevel="7">
      <c r="A85" s="1030" t="s">
        <v>686</v>
      </c>
      <c r="B85" s="1030" t="s">
        <v>798</v>
      </c>
      <c r="C85" s="1135" t="s">
        <v>859</v>
      </c>
      <c r="D85" s="1132">
        <v>4000</v>
      </c>
      <c r="E85" s="1134">
        <v>1000</v>
      </c>
      <c r="F85" s="1031">
        <v>1000</v>
      </c>
      <c r="G85" s="1133">
        <v>1000</v>
      </c>
      <c r="H85" s="1132">
        <v>3000</v>
      </c>
      <c r="I85" s="1132">
        <v>2571.33</v>
      </c>
    </row>
    <row r="86" spans="1:9" outlineLevel="7">
      <c r="A86" s="1030" t="s">
        <v>687</v>
      </c>
      <c r="B86" s="1030" t="s">
        <v>798</v>
      </c>
      <c r="C86" s="1135" t="s">
        <v>860</v>
      </c>
      <c r="D86" s="1132">
        <v>496000</v>
      </c>
      <c r="E86" s="1134">
        <v>124000</v>
      </c>
      <c r="F86" s="1031">
        <v>124000</v>
      </c>
      <c r="G86" s="1133">
        <v>124000</v>
      </c>
      <c r="H86" s="1132">
        <v>372000</v>
      </c>
      <c r="I86" s="1132">
        <v>321416</v>
      </c>
    </row>
    <row r="87" spans="1:9" outlineLevel="3">
      <c r="A87" s="1032" t="s">
        <v>688</v>
      </c>
      <c r="B87" s="1033" t="s">
        <v>798</v>
      </c>
      <c r="C87" s="1131"/>
      <c r="D87" s="1121">
        <v>500000</v>
      </c>
      <c r="E87" s="1130">
        <v>125000</v>
      </c>
      <c r="F87" s="1034">
        <v>125000</v>
      </c>
      <c r="G87" s="1129">
        <v>125000</v>
      </c>
      <c r="H87" s="1121">
        <v>375000</v>
      </c>
      <c r="I87" s="1121">
        <v>323987.33</v>
      </c>
    </row>
    <row r="88" spans="1:9" outlineLevel="2">
      <c r="A88" s="1032" t="s">
        <v>690</v>
      </c>
      <c r="B88" s="1033" t="s">
        <v>862</v>
      </c>
      <c r="C88" s="1131"/>
      <c r="D88" s="1121">
        <v>713000</v>
      </c>
      <c r="E88" s="1130">
        <v>183223</v>
      </c>
      <c r="F88" s="1034">
        <v>189345</v>
      </c>
      <c r="G88" s="1129">
        <v>164687</v>
      </c>
      <c r="H88" s="1121">
        <v>537255</v>
      </c>
      <c r="I88" s="1121">
        <v>470746.4</v>
      </c>
    </row>
    <row r="89" spans="1:9" outlineLevel="1">
      <c r="A89" s="1032" t="s">
        <v>691</v>
      </c>
      <c r="B89" s="1033" t="s">
        <v>857</v>
      </c>
      <c r="C89" s="1131"/>
      <c r="D89" s="1121">
        <v>306503000.43000001</v>
      </c>
      <c r="E89" s="1130">
        <v>105882145.42</v>
      </c>
      <c r="F89" s="1034">
        <v>66128397.789999999</v>
      </c>
      <c r="G89" s="1129">
        <v>61478552.079999998</v>
      </c>
      <c r="H89" s="1121">
        <v>233489095.28999999</v>
      </c>
      <c r="I89" s="1121">
        <v>176989577.52000001</v>
      </c>
    </row>
    <row r="90" spans="1:9" outlineLevel="7">
      <c r="A90" s="1030" t="s">
        <v>693</v>
      </c>
      <c r="B90" s="1030" t="s">
        <v>799</v>
      </c>
      <c r="C90" s="1135" t="s">
        <v>735</v>
      </c>
      <c r="D90" s="1132">
        <v>5978000</v>
      </c>
      <c r="E90" s="1134">
        <v>0</v>
      </c>
      <c r="F90" s="1031">
        <v>0</v>
      </c>
      <c r="G90" s="1133">
        <v>5181204.74</v>
      </c>
      <c r="H90" s="1132">
        <v>5181204.74</v>
      </c>
      <c r="I90" s="1132">
        <v>3350676.69</v>
      </c>
    </row>
    <row r="91" spans="1:9" outlineLevel="7">
      <c r="A91" s="1030" t="s">
        <v>694</v>
      </c>
      <c r="B91" s="1030" t="s">
        <v>799</v>
      </c>
      <c r="C91" s="1135" t="s">
        <v>875</v>
      </c>
      <c r="D91" s="1132">
        <v>1805000</v>
      </c>
      <c r="E91" s="1134">
        <v>0</v>
      </c>
      <c r="F91" s="1031">
        <v>0</v>
      </c>
      <c r="G91" s="1133">
        <v>1481787.05</v>
      </c>
      <c r="H91" s="1132">
        <v>1481787.05</v>
      </c>
      <c r="I91" s="1132">
        <v>999045.81</v>
      </c>
    </row>
    <row r="92" spans="1:9" outlineLevel="7">
      <c r="A92" s="1030" t="s">
        <v>696</v>
      </c>
      <c r="B92" s="1030" t="s">
        <v>799</v>
      </c>
      <c r="C92" s="1135" t="s">
        <v>859</v>
      </c>
      <c r="D92" s="1132">
        <v>412000</v>
      </c>
      <c r="E92" s="1134">
        <v>66720</v>
      </c>
      <c r="F92" s="1031">
        <v>146920</v>
      </c>
      <c r="G92" s="1133">
        <v>103624.26</v>
      </c>
      <c r="H92" s="1132">
        <v>317264.26</v>
      </c>
      <c r="I92" s="1132">
        <v>287218.69</v>
      </c>
    </row>
    <row r="93" spans="1:9" outlineLevel="7">
      <c r="A93" s="1030" t="s">
        <v>697</v>
      </c>
      <c r="B93" s="1030" t="s">
        <v>799</v>
      </c>
      <c r="C93" s="1135" t="s">
        <v>860</v>
      </c>
      <c r="D93" s="1132">
        <v>50000</v>
      </c>
      <c r="E93" s="1134">
        <v>0</v>
      </c>
      <c r="F93" s="1031">
        <v>0</v>
      </c>
      <c r="G93" s="1133">
        <v>0</v>
      </c>
      <c r="H93" s="1132">
        <v>0</v>
      </c>
      <c r="I93" s="1132">
        <v>0</v>
      </c>
    </row>
    <row r="94" spans="1:9" outlineLevel="7">
      <c r="A94" s="1030" t="s">
        <v>699</v>
      </c>
      <c r="B94" s="1030" t="s">
        <v>799</v>
      </c>
      <c r="C94" s="1135" t="s">
        <v>867</v>
      </c>
      <c r="D94" s="1132">
        <v>37710000</v>
      </c>
      <c r="E94" s="1134">
        <v>10547769.039999999</v>
      </c>
      <c r="F94" s="1031">
        <v>8879197.8000000007</v>
      </c>
      <c r="G94" s="1133">
        <v>9305680.6400000006</v>
      </c>
      <c r="H94" s="1132">
        <v>28732647.48</v>
      </c>
      <c r="I94" s="1132">
        <v>25041561.170000002</v>
      </c>
    </row>
    <row r="95" spans="1:9" outlineLevel="3">
      <c r="A95" s="1032" t="s">
        <v>700</v>
      </c>
      <c r="B95" s="1033" t="s">
        <v>799</v>
      </c>
      <c r="C95" s="1131"/>
      <c r="D95" s="1121">
        <v>45955000</v>
      </c>
      <c r="E95" s="1130">
        <v>10614489.039999999</v>
      </c>
      <c r="F95" s="1034">
        <v>9026117.8000000007</v>
      </c>
      <c r="G95" s="1129">
        <v>16072296.689999999</v>
      </c>
      <c r="H95" s="1121">
        <v>35712903.530000001</v>
      </c>
      <c r="I95" s="1121">
        <v>29678502.359999999</v>
      </c>
    </row>
    <row r="96" spans="1:9" outlineLevel="2">
      <c r="A96" s="1032" t="s">
        <v>702</v>
      </c>
      <c r="B96" s="1033" t="s">
        <v>864</v>
      </c>
      <c r="C96" s="1131"/>
      <c r="D96" s="1121">
        <v>45955000</v>
      </c>
      <c r="E96" s="1130">
        <v>10614489.039999999</v>
      </c>
      <c r="F96" s="1034">
        <v>9026117.8000000007</v>
      </c>
      <c r="G96" s="1129">
        <v>16072296.689999999</v>
      </c>
      <c r="H96" s="1121">
        <v>35712903.530000001</v>
      </c>
      <c r="I96" s="1121">
        <v>29678502.359999999</v>
      </c>
    </row>
    <row r="97" spans="1:9" outlineLevel="1">
      <c r="A97" s="1032" t="s">
        <v>703</v>
      </c>
      <c r="B97" s="1033" t="s">
        <v>863</v>
      </c>
      <c r="C97" s="1131"/>
      <c r="D97" s="1121">
        <v>45955000</v>
      </c>
      <c r="E97" s="1130">
        <v>10614489.039999999</v>
      </c>
      <c r="F97" s="1034">
        <v>9026117.8000000007</v>
      </c>
      <c r="G97" s="1129">
        <v>16072296.689999999</v>
      </c>
      <c r="H97" s="1121">
        <v>35712903.530000001</v>
      </c>
      <c r="I97" s="1121">
        <v>29678502.359999999</v>
      </c>
    </row>
    <row r="98" spans="1:9" outlineLevel="7">
      <c r="A98" s="1030" t="s">
        <v>705</v>
      </c>
      <c r="B98" s="1030" t="s">
        <v>800</v>
      </c>
      <c r="C98" s="1135" t="s">
        <v>860</v>
      </c>
      <c r="D98" s="1132">
        <v>24960000</v>
      </c>
      <c r="E98" s="1134">
        <v>8440000</v>
      </c>
      <c r="F98" s="1031">
        <v>8440000</v>
      </c>
      <c r="G98" s="1133">
        <v>8080000</v>
      </c>
      <c r="H98" s="1132">
        <v>24960000</v>
      </c>
      <c r="I98" s="1132">
        <v>21290626.170000002</v>
      </c>
    </row>
    <row r="99" spans="1:9" outlineLevel="3">
      <c r="A99" s="1032" t="s">
        <v>706</v>
      </c>
      <c r="B99" s="1033" t="s">
        <v>800</v>
      </c>
      <c r="C99" s="1131"/>
      <c r="D99" s="1121">
        <v>24960000</v>
      </c>
      <c r="E99" s="1130">
        <v>8440000</v>
      </c>
      <c r="F99" s="1034">
        <v>8440000</v>
      </c>
      <c r="G99" s="1129">
        <v>8080000</v>
      </c>
      <c r="H99" s="1121">
        <v>24960000</v>
      </c>
      <c r="I99" s="1121">
        <v>21290626.170000002</v>
      </c>
    </row>
    <row r="100" spans="1:9" outlineLevel="7">
      <c r="A100" s="1030" t="s">
        <v>708</v>
      </c>
      <c r="B100" s="1030" t="s">
        <v>801</v>
      </c>
      <c r="C100" s="1135" t="s">
        <v>859</v>
      </c>
      <c r="D100" s="1132">
        <v>6211</v>
      </c>
      <c r="E100" s="1134">
        <v>845.72</v>
      </c>
      <c r="F100" s="1031">
        <v>850</v>
      </c>
      <c r="G100" s="1133">
        <v>2096.12</v>
      </c>
      <c r="H100" s="1132">
        <v>3791.84</v>
      </c>
      <c r="I100" s="1132">
        <v>3461.55</v>
      </c>
    </row>
    <row r="101" spans="1:9" outlineLevel="7">
      <c r="A101" s="1030" t="s">
        <v>709</v>
      </c>
      <c r="B101" s="1030" t="s">
        <v>801</v>
      </c>
      <c r="C101" s="1135" t="s">
        <v>860</v>
      </c>
      <c r="D101" s="1132">
        <v>52226789</v>
      </c>
      <c r="E101" s="1134">
        <v>16800000</v>
      </c>
      <c r="F101" s="1031">
        <v>16800000</v>
      </c>
      <c r="G101" s="1133">
        <v>13628664</v>
      </c>
      <c r="H101" s="1132">
        <v>47228664</v>
      </c>
      <c r="I101" s="1132">
        <v>37950049.079999998</v>
      </c>
    </row>
    <row r="102" spans="1:9" outlineLevel="3">
      <c r="A102" s="1032" t="s">
        <v>710</v>
      </c>
      <c r="B102" s="1033" t="s">
        <v>801</v>
      </c>
      <c r="C102" s="1131"/>
      <c r="D102" s="1121">
        <v>52233000</v>
      </c>
      <c r="E102" s="1130">
        <v>16800845.719999999</v>
      </c>
      <c r="F102" s="1034">
        <v>16800850</v>
      </c>
      <c r="G102" s="1129">
        <v>13630760.119999999</v>
      </c>
      <c r="H102" s="1121">
        <v>47232455.840000004</v>
      </c>
      <c r="I102" s="1121">
        <v>37953510.630000003</v>
      </c>
    </row>
    <row r="103" spans="1:9" outlineLevel="7">
      <c r="A103" s="1030" t="s">
        <v>711</v>
      </c>
      <c r="B103" s="1030" t="s">
        <v>802</v>
      </c>
      <c r="C103" s="1135" t="s">
        <v>859</v>
      </c>
      <c r="D103" s="1132">
        <v>2995.68</v>
      </c>
      <c r="E103" s="1134">
        <v>217.47</v>
      </c>
      <c r="F103" s="1031">
        <v>0</v>
      </c>
      <c r="G103" s="1133">
        <v>1930.76</v>
      </c>
      <c r="H103" s="1132">
        <v>2148.23</v>
      </c>
      <c r="I103" s="1132">
        <v>2063.77</v>
      </c>
    </row>
    <row r="104" spans="1:9" outlineLevel="7">
      <c r="A104" s="1030" t="s">
        <v>713</v>
      </c>
      <c r="B104" s="1030" t="s">
        <v>802</v>
      </c>
      <c r="C104" s="1135" t="s">
        <v>860</v>
      </c>
      <c r="D104" s="1132">
        <v>5315004.32</v>
      </c>
      <c r="E104" s="1134">
        <v>1700000</v>
      </c>
      <c r="F104" s="1031">
        <v>1700000</v>
      </c>
      <c r="G104" s="1133">
        <v>728079.7</v>
      </c>
      <c r="H104" s="1132">
        <v>4128079.7</v>
      </c>
      <c r="I104" s="1132">
        <v>4126654.4</v>
      </c>
    </row>
    <row r="105" spans="1:9" outlineLevel="3">
      <c r="A105" s="1032" t="s">
        <v>715</v>
      </c>
      <c r="B105" s="1033" t="s">
        <v>802</v>
      </c>
      <c r="C105" s="1131"/>
      <c r="D105" s="1121">
        <v>5318000</v>
      </c>
      <c r="E105" s="1130">
        <v>1700217.47</v>
      </c>
      <c r="F105" s="1034">
        <v>1700000</v>
      </c>
      <c r="G105" s="1129">
        <v>730010.46</v>
      </c>
      <c r="H105" s="1121">
        <v>4130227.93</v>
      </c>
      <c r="I105" s="1121">
        <v>4128718.17</v>
      </c>
    </row>
    <row r="106" spans="1:9" outlineLevel="7">
      <c r="A106" s="1030" t="s">
        <v>716</v>
      </c>
      <c r="B106" s="1030" t="s">
        <v>803</v>
      </c>
      <c r="C106" s="1135" t="s">
        <v>859</v>
      </c>
      <c r="D106" s="1132">
        <v>282000</v>
      </c>
      <c r="E106" s="1134">
        <v>63750</v>
      </c>
      <c r="F106" s="1031">
        <v>85000</v>
      </c>
      <c r="G106" s="1133">
        <v>61418.34</v>
      </c>
      <c r="H106" s="1132">
        <v>210168.34</v>
      </c>
      <c r="I106" s="1132">
        <v>192189.35</v>
      </c>
    </row>
    <row r="107" spans="1:9" outlineLevel="7">
      <c r="A107" s="1030" t="s">
        <v>718</v>
      </c>
      <c r="B107" s="1030" t="s">
        <v>803</v>
      </c>
      <c r="C107" s="1135" t="s">
        <v>860</v>
      </c>
      <c r="D107" s="1132">
        <v>32098000</v>
      </c>
      <c r="E107" s="1134">
        <v>10341750</v>
      </c>
      <c r="F107" s="1031">
        <v>10341750</v>
      </c>
      <c r="G107" s="1133">
        <v>9883500</v>
      </c>
      <c r="H107" s="1132">
        <v>30567000</v>
      </c>
      <c r="I107" s="1132">
        <v>23787178.41</v>
      </c>
    </row>
    <row r="108" spans="1:9" outlineLevel="3">
      <c r="A108" s="1032" t="s">
        <v>470</v>
      </c>
      <c r="B108" s="1033" t="s">
        <v>803</v>
      </c>
      <c r="C108" s="1131"/>
      <c r="D108" s="1121">
        <v>32380000</v>
      </c>
      <c r="E108" s="1130">
        <v>10405500</v>
      </c>
      <c r="F108" s="1034">
        <v>10426750</v>
      </c>
      <c r="G108" s="1129">
        <v>9944918.3399999999</v>
      </c>
      <c r="H108" s="1121">
        <v>30777168.34</v>
      </c>
      <c r="I108" s="1121">
        <v>23979367.760000002</v>
      </c>
    </row>
    <row r="109" spans="1:9" outlineLevel="7">
      <c r="A109" s="1030" t="s">
        <v>720</v>
      </c>
      <c r="B109" s="1030" t="s">
        <v>804</v>
      </c>
      <c r="C109" s="1135" t="s">
        <v>859</v>
      </c>
      <c r="D109" s="1132">
        <v>2650</v>
      </c>
      <c r="E109" s="1134">
        <v>662</v>
      </c>
      <c r="F109" s="1031">
        <v>0</v>
      </c>
      <c r="G109" s="1133">
        <v>0</v>
      </c>
      <c r="H109" s="1132">
        <v>662</v>
      </c>
      <c r="I109" s="1132">
        <v>436.45</v>
      </c>
    </row>
    <row r="110" spans="1:9" outlineLevel="7">
      <c r="A110" s="1030" t="s">
        <v>721</v>
      </c>
      <c r="B110" s="1030" t="s">
        <v>804</v>
      </c>
      <c r="C110" s="1135" t="s">
        <v>860</v>
      </c>
      <c r="D110" s="1132">
        <v>247350</v>
      </c>
      <c r="E110" s="1134">
        <v>61838</v>
      </c>
      <c r="F110" s="1031">
        <v>0</v>
      </c>
      <c r="G110" s="1133">
        <v>0</v>
      </c>
      <c r="H110" s="1132">
        <v>61838</v>
      </c>
      <c r="I110" s="1132">
        <v>60336.35</v>
      </c>
    </row>
    <row r="111" spans="1:9" outlineLevel="3">
      <c r="A111" s="1032" t="s">
        <v>723</v>
      </c>
      <c r="B111" s="1033" t="s">
        <v>804</v>
      </c>
      <c r="C111" s="1131"/>
      <c r="D111" s="1121">
        <v>250000</v>
      </c>
      <c r="E111" s="1130">
        <v>62500</v>
      </c>
      <c r="F111" s="1034">
        <v>0</v>
      </c>
      <c r="G111" s="1129">
        <v>0</v>
      </c>
      <c r="H111" s="1121">
        <v>62500</v>
      </c>
      <c r="I111" s="1121">
        <v>60772.800000000003</v>
      </c>
    </row>
    <row r="112" spans="1:9" outlineLevel="7">
      <c r="A112" s="1030" t="s">
        <v>724</v>
      </c>
      <c r="B112" s="1030" t="s">
        <v>805</v>
      </c>
      <c r="C112" s="1135" t="s">
        <v>859</v>
      </c>
      <c r="D112" s="1132">
        <v>109380.32</v>
      </c>
      <c r="E112" s="1134">
        <v>140500</v>
      </c>
      <c r="F112" s="1031">
        <v>0</v>
      </c>
      <c r="G112" s="1133">
        <v>-85119.679999999993</v>
      </c>
      <c r="H112" s="1132">
        <v>55380.32</v>
      </c>
      <c r="I112" s="1132">
        <v>55380.32</v>
      </c>
    </row>
    <row r="113" spans="1:9" outlineLevel="7">
      <c r="A113" s="1030" t="s">
        <v>726</v>
      </c>
      <c r="B113" s="1030" t="s">
        <v>805</v>
      </c>
      <c r="C113" s="1135" t="s">
        <v>860</v>
      </c>
      <c r="D113" s="1132">
        <v>10761619.68</v>
      </c>
      <c r="E113" s="1134">
        <v>2492250</v>
      </c>
      <c r="F113" s="1031">
        <v>2492250</v>
      </c>
      <c r="G113" s="1133">
        <v>2325628</v>
      </c>
      <c r="H113" s="1132">
        <v>7310128</v>
      </c>
      <c r="I113" s="1132">
        <v>7310128</v>
      </c>
    </row>
    <row r="114" spans="1:9" outlineLevel="3">
      <c r="A114" s="1032" t="s">
        <v>727</v>
      </c>
      <c r="B114" s="1033" t="s">
        <v>805</v>
      </c>
      <c r="C114" s="1131"/>
      <c r="D114" s="1121">
        <v>10871000</v>
      </c>
      <c r="E114" s="1130">
        <v>2632750</v>
      </c>
      <c r="F114" s="1034">
        <v>2492250</v>
      </c>
      <c r="G114" s="1129">
        <v>2240508.3199999998</v>
      </c>
      <c r="H114" s="1121">
        <v>7365508.3200000003</v>
      </c>
      <c r="I114" s="1121">
        <v>7365508.3200000003</v>
      </c>
    </row>
    <row r="115" spans="1:9" outlineLevel="7">
      <c r="A115" s="1030" t="s">
        <v>729</v>
      </c>
      <c r="B115" s="1030" t="s">
        <v>806</v>
      </c>
      <c r="C115" s="1135" t="s">
        <v>860</v>
      </c>
      <c r="D115" s="1132">
        <v>940000</v>
      </c>
      <c r="E115" s="1134">
        <v>0</v>
      </c>
      <c r="F115" s="1031">
        <v>314000</v>
      </c>
      <c r="G115" s="1133">
        <v>0</v>
      </c>
      <c r="H115" s="1132">
        <v>314000</v>
      </c>
      <c r="I115" s="1132">
        <v>280000</v>
      </c>
    </row>
    <row r="116" spans="1:9" outlineLevel="3">
      <c r="A116" s="1032" t="s">
        <v>731</v>
      </c>
      <c r="B116" s="1033" t="s">
        <v>806</v>
      </c>
      <c r="C116" s="1131"/>
      <c r="D116" s="1121">
        <v>940000</v>
      </c>
      <c r="E116" s="1130">
        <v>0</v>
      </c>
      <c r="F116" s="1034">
        <v>314000</v>
      </c>
      <c r="G116" s="1129">
        <v>0</v>
      </c>
      <c r="H116" s="1121">
        <v>314000</v>
      </c>
      <c r="I116" s="1121">
        <v>280000</v>
      </c>
    </row>
    <row r="117" spans="1:9" outlineLevel="7">
      <c r="A117" s="1030" t="s">
        <v>732</v>
      </c>
      <c r="B117" s="1030" t="s">
        <v>807</v>
      </c>
      <c r="C117" s="1135" t="s">
        <v>859</v>
      </c>
      <c r="D117" s="1132">
        <v>540881</v>
      </c>
      <c r="E117" s="1134">
        <v>174000</v>
      </c>
      <c r="F117" s="1031">
        <v>176000</v>
      </c>
      <c r="G117" s="1133">
        <v>61610.62</v>
      </c>
      <c r="H117" s="1132">
        <v>411610.62</v>
      </c>
      <c r="I117" s="1132">
        <v>383190.22</v>
      </c>
    </row>
    <row r="118" spans="1:9" outlineLevel="7">
      <c r="A118" s="1030" t="s">
        <v>733</v>
      </c>
      <c r="B118" s="1030" t="s">
        <v>807</v>
      </c>
      <c r="C118" s="1135" t="s">
        <v>860</v>
      </c>
      <c r="D118" s="1132">
        <v>34807119</v>
      </c>
      <c r="E118" s="1134">
        <v>10765000</v>
      </c>
      <c r="F118" s="1031">
        <v>10765000</v>
      </c>
      <c r="G118" s="1133">
        <v>10596545</v>
      </c>
      <c r="H118" s="1132">
        <v>32126545</v>
      </c>
      <c r="I118" s="1132">
        <v>26127242.690000001</v>
      </c>
    </row>
    <row r="119" spans="1:9" outlineLevel="3">
      <c r="A119" s="1032" t="s">
        <v>735</v>
      </c>
      <c r="B119" s="1033" t="s">
        <v>807</v>
      </c>
      <c r="C119" s="1131"/>
      <c r="D119" s="1121">
        <v>35348000</v>
      </c>
      <c r="E119" s="1130">
        <v>10939000</v>
      </c>
      <c r="F119" s="1034">
        <v>10941000</v>
      </c>
      <c r="G119" s="1129">
        <v>10658155.619999999</v>
      </c>
      <c r="H119" s="1121">
        <v>32538155.620000001</v>
      </c>
      <c r="I119" s="1121">
        <v>26510432.91</v>
      </c>
    </row>
    <row r="120" spans="1:9" outlineLevel="2">
      <c r="A120" s="1032" t="s">
        <v>736</v>
      </c>
      <c r="B120" s="1033" t="s">
        <v>869</v>
      </c>
      <c r="C120" s="1131"/>
      <c r="D120" s="1121">
        <v>162300000</v>
      </c>
      <c r="E120" s="1130">
        <v>50980813.189999998</v>
      </c>
      <c r="F120" s="1034">
        <v>51114850</v>
      </c>
      <c r="G120" s="1129">
        <v>45284352.859999999</v>
      </c>
      <c r="H120" s="1121">
        <v>147380016.05000001</v>
      </c>
      <c r="I120" s="1121">
        <v>121568936.76000001</v>
      </c>
    </row>
    <row r="121" spans="1:9" outlineLevel="7">
      <c r="A121" s="1030" t="s">
        <v>737</v>
      </c>
      <c r="B121" s="1030" t="s">
        <v>808</v>
      </c>
      <c r="C121" s="1135" t="s">
        <v>860</v>
      </c>
      <c r="D121" s="1132">
        <v>919000</v>
      </c>
      <c r="E121" s="1134">
        <v>210000</v>
      </c>
      <c r="F121" s="1031">
        <v>582000</v>
      </c>
      <c r="G121" s="1133">
        <v>127000</v>
      </c>
      <c r="H121" s="1132">
        <v>919000</v>
      </c>
      <c r="I121" s="1132">
        <v>842867.9</v>
      </c>
    </row>
    <row r="122" spans="1:9" outlineLevel="3">
      <c r="A122" s="1032" t="s">
        <v>738</v>
      </c>
      <c r="B122" s="1033" t="s">
        <v>808</v>
      </c>
      <c r="C122" s="1131"/>
      <c r="D122" s="1121">
        <v>919000</v>
      </c>
      <c r="E122" s="1130">
        <v>210000</v>
      </c>
      <c r="F122" s="1034">
        <v>582000</v>
      </c>
      <c r="G122" s="1129">
        <v>127000</v>
      </c>
      <c r="H122" s="1121">
        <v>919000</v>
      </c>
      <c r="I122" s="1121">
        <v>842867.9</v>
      </c>
    </row>
    <row r="123" spans="1:9" outlineLevel="7">
      <c r="A123" s="1030" t="s">
        <v>871</v>
      </c>
      <c r="B123" s="1030" t="s">
        <v>809</v>
      </c>
      <c r="C123" s="1135" t="s">
        <v>859</v>
      </c>
      <c r="D123" s="1132">
        <v>1500</v>
      </c>
      <c r="E123" s="1134">
        <v>0</v>
      </c>
      <c r="F123" s="1031">
        <v>1000</v>
      </c>
      <c r="G123" s="1133">
        <v>0</v>
      </c>
      <c r="H123" s="1132">
        <v>1000</v>
      </c>
      <c r="I123" s="1132">
        <v>811.88</v>
      </c>
    </row>
    <row r="124" spans="1:9" outlineLevel="7">
      <c r="A124" s="1030" t="s">
        <v>872</v>
      </c>
      <c r="B124" s="1030" t="s">
        <v>809</v>
      </c>
      <c r="C124" s="1135" t="s">
        <v>860</v>
      </c>
      <c r="D124" s="1132">
        <v>150500</v>
      </c>
      <c r="E124" s="1134">
        <v>40000</v>
      </c>
      <c r="F124" s="1031">
        <v>40000</v>
      </c>
      <c r="G124" s="1133">
        <v>22077.26</v>
      </c>
      <c r="H124" s="1132">
        <v>102077.26</v>
      </c>
      <c r="I124" s="1132">
        <v>101486</v>
      </c>
    </row>
    <row r="125" spans="1:9" outlineLevel="3">
      <c r="A125" s="1032" t="s">
        <v>873</v>
      </c>
      <c r="B125" s="1033" t="s">
        <v>809</v>
      </c>
      <c r="C125" s="1131"/>
      <c r="D125" s="1121">
        <v>152000</v>
      </c>
      <c r="E125" s="1130">
        <v>40000</v>
      </c>
      <c r="F125" s="1034">
        <v>41000</v>
      </c>
      <c r="G125" s="1129">
        <v>22077.26</v>
      </c>
      <c r="H125" s="1121">
        <v>103077.26</v>
      </c>
      <c r="I125" s="1121">
        <v>102297.88</v>
      </c>
    </row>
    <row r="126" spans="1:9" outlineLevel="7">
      <c r="A126" s="1030" t="s">
        <v>874</v>
      </c>
      <c r="B126" s="1030" t="s">
        <v>810</v>
      </c>
      <c r="C126" s="1135" t="s">
        <v>859</v>
      </c>
      <c r="D126" s="1132">
        <v>78000</v>
      </c>
      <c r="E126" s="1134">
        <v>18095.36</v>
      </c>
      <c r="F126" s="1031">
        <v>59904.639999999999</v>
      </c>
      <c r="G126" s="1133">
        <v>0</v>
      </c>
      <c r="H126" s="1132">
        <v>78000</v>
      </c>
      <c r="I126" s="1132">
        <v>50167.37</v>
      </c>
    </row>
    <row r="127" spans="1:9" outlineLevel="7">
      <c r="A127" s="1030" t="s">
        <v>875</v>
      </c>
      <c r="B127" s="1030" t="s">
        <v>810</v>
      </c>
      <c r="C127" s="1135" t="s">
        <v>860</v>
      </c>
      <c r="D127" s="1132">
        <v>10641000</v>
      </c>
      <c r="E127" s="1134">
        <v>2700000</v>
      </c>
      <c r="F127" s="1031">
        <v>2700000</v>
      </c>
      <c r="G127" s="1133">
        <v>2700000</v>
      </c>
      <c r="H127" s="1132">
        <v>8100000</v>
      </c>
      <c r="I127" s="1132">
        <v>7098040</v>
      </c>
    </row>
    <row r="128" spans="1:9" outlineLevel="3">
      <c r="A128" s="1032" t="s">
        <v>876</v>
      </c>
      <c r="B128" s="1033" t="s">
        <v>810</v>
      </c>
      <c r="C128" s="1131"/>
      <c r="D128" s="1121">
        <v>10719000</v>
      </c>
      <c r="E128" s="1130">
        <v>2718095.3599999999</v>
      </c>
      <c r="F128" s="1034">
        <v>2759904.64</v>
      </c>
      <c r="G128" s="1129">
        <v>2700000</v>
      </c>
      <c r="H128" s="1121">
        <v>8178000</v>
      </c>
      <c r="I128" s="1121">
        <v>7148207.3700000001</v>
      </c>
    </row>
    <row r="129" spans="1:9" outlineLevel="7">
      <c r="A129" s="1030" t="s">
        <v>865</v>
      </c>
      <c r="B129" s="1030" t="s">
        <v>811</v>
      </c>
      <c r="C129" s="1135" t="s">
        <v>859</v>
      </c>
      <c r="D129" s="1132">
        <v>8737000</v>
      </c>
      <c r="E129" s="1134">
        <v>7360000</v>
      </c>
      <c r="F129" s="1031">
        <v>63561</v>
      </c>
      <c r="G129" s="1133">
        <v>665000</v>
      </c>
      <c r="H129" s="1132">
        <v>8088561</v>
      </c>
      <c r="I129" s="1132">
        <v>4865142.2699999996</v>
      </c>
    </row>
    <row r="130" spans="1:9" outlineLevel="7">
      <c r="A130" s="1030" t="s">
        <v>878</v>
      </c>
      <c r="B130" s="1030" t="s">
        <v>811</v>
      </c>
      <c r="C130" s="1135" t="s">
        <v>860</v>
      </c>
      <c r="D130" s="1132">
        <v>21480000</v>
      </c>
      <c r="E130" s="1134">
        <v>5675000</v>
      </c>
      <c r="F130" s="1031">
        <v>5737898.8300000001</v>
      </c>
      <c r="G130" s="1133">
        <v>5511940.5099999998</v>
      </c>
      <c r="H130" s="1132">
        <v>16924839.34</v>
      </c>
      <c r="I130" s="1132">
        <v>16761956.73</v>
      </c>
    </row>
    <row r="131" spans="1:9" outlineLevel="3">
      <c r="A131" s="1032" t="s">
        <v>880</v>
      </c>
      <c r="B131" s="1033" t="s">
        <v>811</v>
      </c>
      <c r="C131" s="1131"/>
      <c r="D131" s="1121">
        <v>30217000</v>
      </c>
      <c r="E131" s="1130">
        <v>13035000</v>
      </c>
      <c r="F131" s="1034">
        <v>5801459.8300000001</v>
      </c>
      <c r="G131" s="1129">
        <v>6176940.5099999998</v>
      </c>
      <c r="H131" s="1121">
        <v>25013400.34</v>
      </c>
      <c r="I131" s="1121">
        <v>21627099</v>
      </c>
    </row>
    <row r="132" spans="1:9" outlineLevel="2">
      <c r="A132" s="1032" t="s">
        <v>881</v>
      </c>
      <c r="B132" s="1033" t="s">
        <v>870</v>
      </c>
      <c r="C132" s="1131"/>
      <c r="D132" s="1121">
        <v>42007000</v>
      </c>
      <c r="E132" s="1130">
        <v>16003095.359999999</v>
      </c>
      <c r="F132" s="1034">
        <v>9184364.4700000007</v>
      </c>
      <c r="G132" s="1129">
        <v>9026017.7699999996</v>
      </c>
      <c r="H132" s="1121">
        <v>34213477.600000001</v>
      </c>
      <c r="I132" s="1121">
        <v>29720472.149999999</v>
      </c>
    </row>
    <row r="133" spans="1:9" outlineLevel="1">
      <c r="A133" s="1032" t="s">
        <v>882</v>
      </c>
      <c r="B133" s="1033" t="s">
        <v>868</v>
      </c>
      <c r="C133" s="1131"/>
      <c r="D133" s="1121">
        <v>204307000</v>
      </c>
      <c r="E133" s="1130">
        <v>66983908.549999997</v>
      </c>
      <c r="F133" s="1034">
        <v>60299214.469999999</v>
      </c>
      <c r="G133" s="1129">
        <v>54310370.630000003</v>
      </c>
      <c r="H133" s="1121">
        <v>181593493.65000001</v>
      </c>
      <c r="I133" s="1121">
        <v>151289408.91</v>
      </c>
    </row>
    <row r="134" spans="1:9" outlineLevel="7">
      <c r="A134" s="1030" t="s">
        <v>883</v>
      </c>
      <c r="B134" s="1030" t="s">
        <v>812</v>
      </c>
      <c r="C134" s="1135" t="s">
        <v>865</v>
      </c>
      <c r="D134" s="1132">
        <v>1891300</v>
      </c>
      <c r="E134" s="1134">
        <v>473000</v>
      </c>
      <c r="F134" s="1031">
        <v>473000</v>
      </c>
      <c r="G134" s="1133">
        <v>520000</v>
      </c>
      <c r="H134" s="1132">
        <v>1466000</v>
      </c>
      <c r="I134" s="1132">
        <v>1230315.6599999999</v>
      </c>
    </row>
    <row r="135" spans="1:9" outlineLevel="7">
      <c r="A135" s="1030" t="s">
        <v>885</v>
      </c>
      <c r="B135" s="1030" t="s">
        <v>812</v>
      </c>
      <c r="C135" s="1135" t="s">
        <v>866</v>
      </c>
      <c r="D135" s="1132">
        <v>575700</v>
      </c>
      <c r="E135" s="1134">
        <v>144000</v>
      </c>
      <c r="F135" s="1031">
        <v>144000</v>
      </c>
      <c r="G135" s="1133">
        <v>144000</v>
      </c>
      <c r="H135" s="1132">
        <v>432000</v>
      </c>
      <c r="I135" s="1132">
        <v>345199.81</v>
      </c>
    </row>
    <row r="136" spans="1:9" outlineLevel="7">
      <c r="A136" s="1030" t="s">
        <v>886</v>
      </c>
      <c r="B136" s="1030" t="s">
        <v>812</v>
      </c>
      <c r="C136" s="1135" t="s">
        <v>884</v>
      </c>
      <c r="D136" s="1132">
        <v>5004</v>
      </c>
      <c r="E136" s="1134">
        <v>0</v>
      </c>
      <c r="F136" s="1031">
        <v>0</v>
      </c>
      <c r="G136" s="1133">
        <v>0</v>
      </c>
      <c r="H136" s="1132">
        <v>0</v>
      </c>
      <c r="I136" s="1132">
        <v>0</v>
      </c>
    </row>
    <row r="137" spans="1:9" outlineLevel="7">
      <c r="A137" s="1030" t="s">
        <v>866</v>
      </c>
      <c r="B137" s="1030" t="s">
        <v>812</v>
      </c>
      <c r="C137" s="1135" t="s">
        <v>859</v>
      </c>
      <c r="D137" s="1132">
        <v>144996</v>
      </c>
      <c r="E137" s="1134">
        <v>47195</v>
      </c>
      <c r="F137" s="1031">
        <v>57495</v>
      </c>
      <c r="G137" s="1133">
        <v>0</v>
      </c>
      <c r="H137" s="1132">
        <v>104690</v>
      </c>
      <c r="I137" s="1132">
        <v>101021.03</v>
      </c>
    </row>
    <row r="138" spans="1:9" outlineLevel="7">
      <c r="A138" s="1030" t="s">
        <v>889</v>
      </c>
      <c r="B138" s="1030" t="s">
        <v>812</v>
      </c>
      <c r="C138" s="1135" t="s">
        <v>887</v>
      </c>
      <c r="D138" s="1132">
        <v>11000</v>
      </c>
      <c r="E138" s="1134">
        <v>0</v>
      </c>
      <c r="F138" s="1031">
        <v>0</v>
      </c>
      <c r="G138" s="1133">
        <v>0</v>
      </c>
      <c r="H138" s="1132">
        <v>0</v>
      </c>
      <c r="I138" s="1132">
        <v>0</v>
      </c>
    </row>
    <row r="139" spans="1:9" outlineLevel="7">
      <c r="A139" s="1030" t="s">
        <v>891</v>
      </c>
      <c r="B139" s="1030" t="s">
        <v>812</v>
      </c>
      <c r="C139" s="1135" t="s">
        <v>888</v>
      </c>
      <c r="D139" s="1132">
        <v>55000</v>
      </c>
      <c r="E139" s="1134">
        <v>0</v>
      </c>
      <c r="F139" s="1031">
        <v>800</v>
      </c>
      <c r="G139" s="1133">
        <v>0</v>
      </c>
      <c r="H139" s="1132">
        <v>800</v>
      </c>
      <c r="I139" s="1132">
        <v>800</v>
      </c>
    </row>
    <row r="140" spans="1:9" outlineLevel="3">
      <c r="A140" s="1032" t="s">
        <v>892</v>
      </c>
      <c r="B140" s="1033" t="s">
        <v>812</v>
      </c>
      <c r="C140" s="1131"/>
      <c r="D140" s="1121">
        <v>2683000</v>
      </c>
      <c r="E140" s="1130">
        <v>664195</v>
      </c>
      <c r="F140" s="1034">
        <v>675295</v>
      </c>
      <c r="G140" s="1129">
        <v>664000</v>
      </c>
      <c r="H140" s="1121">
        <v>2003490</v>
      </c>
      <c r="I140" s="1121">
        <v>1677336.5</v>
      </c>
    </row>
    <row r="141" spans="1:9" outlineLevel="2">
      <c r="A141" s="1032" t="s">
        <v>893</v>
      </c>
      <c r="B141" s="1033" t="s">
        <v>879</v>
      </c>
      <c r="C141" s="1131"/>
      <c r="D141" s="1121">
        <v>2683000</v>
      </c>
      <c r="E141" s="1130">
        <v>664195</v>
      </c>
      <c r="F141" s="1034">
        <v>675295</v>
      </c>
      <c r="G141" s="1129">
        <v>664000</v>
      </c>
      <c r="H141" s="1121">
        <v>2003490</v>
      </c>
      <c r="I141" s="1121">
        <v>1677336.5</v>
      </c>
    </row>
    <row r="142" spans="1:9" outlineLevel="7">
      <c r="A142" s="1030" t="s">
        <v>894</v>
      </c>
      <c r="B142" s="1030" t="s">
        <v>813</v>
      </c>
      <c r="C142" s="1135" t="s">
        <v>865</v>
      </c>
      <c r="D142" s="1132">
        <v>5908600</v>
      </c>
      <c r="E142" s="1134">
        <v>1500950</v>
      </c>
      <c r="F142" s="1031">
        <v>3001900</v>
      </c>
      <c r="G142" s="1133">
        <v>500000</v>
      </c>
      <c r="H142" s="1132">
        <v>5002850</v>
      </c>
      <c r="I142" s="1132">
        <v>3825859.62</v>
      </c>
    </row>
    <row r="143" spans="1:9" outlineLevel="7">
      <c r="A143" s="1030" t="s">
        <v>896</v>
      </c>
      <c r="B143" s="1030" t="s">
        <v>813</v>
      </c>
      <c r="C143" s="1135" t="s">
        <v>866</v>
      </c>
      <c r="D143" s="1132">
        <v>1784400</v>
      </c>
      <c r="E143" s="1134">
        <v>446100</v>
      </c>
      <c r="F143" s="1031">
        <v>446100</v>
      </c>
      <c r="G143" s="1133">
        <v>300000</v>
      </c>
      <c r="H143" s="1132">
        <v>1192200</v>
      </c>
      <c r="I143" s="1132">
        <v>1090159.78</v>
      </c>
    </row>
    <row r="144" spans="1:9" outlineLevel="3">
      <c r="A144" s="1032" t="s">
        <v>897</v>
      </c>
      <c r="B144" s="1033" t="s">
        <v>813</v>
      </c>
      <c r="C144" s="1131"/>
      <c r="D144" s="1121">
        <v>7693000</v>
      </c>
      <c r="E144" s="1130">
        <v>1947050</v>
      </c>
      <c r="F144" s="1034">
        <v>3448000</v>
      </c>
      <c r="G144" s="1129">
        <v>800000</v>
      </c>
      <c r="H144" s="1121">
        <v>6195050</v>
      </c>
      <c r="I144" s="1121">
        <v>4916019.4000000004</v>
      </c>
    </row>
    <row r="145" spans="1:9" outlineLevel="2">
      <c r="A145" s="1032" t="s">
        <v>898</v>
      </c>
      <c r="B145" s="1033" t="s">
        <v>890</v>
      </c>
      <c r="C145" s="1131"/>
      <c r="D145" s="1121">
        <v>7693000</v>
      </c>
      <c r="E145" s="1130">
        <v>1947050</v>
      </c>
      <c r="F145" s="1034">
        <v>3448000</v>
      </c>
      <c r="G145" s="1129">
        <v>800000</v>
      </c>
      <c r="H145" s="1121">
        <v>6195050</v>
      </c>
      <c r="I145" s="1121">
        <v>4916019.4000000004</v>
      </c>
    </row>
    <row r="146" spans="1:9" outlineLevel="7">
      <c r="A146" s="1030" t="s">
        <v>899</v>
      </c>
      <c r="B146" s="1030" t="s">
        <v>814</v>
      </c>
      <c r="C146" s="1135" t="s">
        <v>865</v>
      </c>
      <c r="D146" s="1132">
        <v>265000</v>
      </c>
      <c r="E146" s="1134">
        <v>66000</v>
      </c>
      <c r="F146" s="1031">
        <v>66000</v>
      </c>
      <c r="G146" s="1133">
        <v>66000</v>
      </c>
      <c r="H146" s="1132">
        <v>198000</v>
      </c>
      <c r="I146" s="1132">
        <v>164151.04999999999</v>
      </c>
    </row>
    <row r="147" spans="1:9" outlineLevel="7">
      <c r="A147" s="1030" t="s">
        <v>901</v>
      </c>
      <c r="B147" s="1030" t="s">
        <v>814</v>
      </c>
      <c r="C147" s="1135" t="s">
        <v>866</v>
      </c>
      <c r="D147" s="1132">
        <v>80000</v>
      </c>
      <c r="E147" s="1134">
        <v>20000</v>
      </c>
      <c r="F147" s="1031">
        <v>21170</v>
      </c>
      <c r="G147" s="1133">
        <v>21000</v>
      </c>
      <c r="H147" s="1132">
        <v>62170</v>
      </c>
      <c r="I147" s="1132">
        <v>50814.62</v>
      </c>
    </row>
    <row r="148" spans="1:9" outlineLevel="3">
      <c r="A148" s="1032" t="s">
        <v>902</v>
      </c>
      <c r="B148" s="1033" t="s">
        <v>814</v>
      </c>
      <c r="C148" s="1131"/>
      <c r="D148" s="1121">
        <v>345000</v>
      </c>
      <c r="E148" s="1130">
        <v>86000</v>
      </c>
      <c r="F148" s="1034">
        <v>87170</v>
      </c>
      <c r="G148" s="1129">
        <v>87000</v>
      </c>
      <c r="H148" s="1121">
        <v>260170</v>
      </c>
      <c r="I148" s="1121">
        <v>214965.67</v>
      </c>
    </row>
    <row r="149" spans="1:9" outlineLevel="2">
      <c r="A149" s="1032" t="s">
        <v>903</v>
      </c>
      <c r="B149" s="1033" t="s">
        <v>895</v>
      </c>
      <c r="C149" s="1131"/>
      <c r="D149" s="1121">
        <v>345000</v>
      </c>
      <c r="E149" s="1130">
        <v>86000</v>
      </c>
      <c r="F149" s="1034">
        <v>87170</v>
      </c>
      <c r="G149" s="1129">
        <v>87000</v>
      </c>
      <c r="H149" s="1121">
        <v>260170</v>
      </c>
      <c r="I149" s="1121">
        <v>214965.67</v>
      </c>
    </row>
    <row r="150" spans="1:9" outlineLevel="7">
      <c r="A150" s="1030" t="s">
        <v>904</v>
      </c>
      <c r="B150" s="1030" t="s">
        <v>815</v>
      </c>
      <c r="C150" s="1135" t="s">
        <v>865</v>
      </c>
      <c r="D150" s="1132">
        <v>577500</v>
      </c>
      <c r="E150" s="1134">
        <v>144000</v>
      </c>
      <c r="F150" s="1031">
        <v>144000</v>
      </c>
      <c r="G150" s="1133">
        <v>144000</v>
      </c>
      <c r="H150" s="1132">
        <v>432000</v>
      </c>
      <c r="I150" s="1132">
        <v>356387.97</v>
      </c>
    </row>
    <row r="151" spans="1:9" outlineLevel="7">
      <c r="A151" s="1030" t="s">
        <v>905</v>
      </c>
      <c r="B151" s="1030" t="s">
        <v>815</v>
      </c>
      <c r="C151" s="1135" t="s">
        <v>866</v>
      </c>
      <c r="D151" s="1132">
        <v>174400</v>
      </c>
      <c r="E151" s="1134">
        <v>44000</v>
      </c>
      <c r="F151" s="1031">
        <v>44000</v>
      </c>
      <c r="G151" s="1133">
        <v>44000</v>
      </c>
      <c r="H151" s="1132">
        <v>132000</v>
      </c>
      <c r="I151" s="1132">
        <v>102742.01</v>
      </c>
    </row>
    <row r="152" spans="1:9" outlineLevel="7">
      <c r="A152" s="1030" t="s">
        <v>907</v>
      </c>
      <c r="B152" s="1030" t="s">
        <v>815</v>
      </c>
      <c r="C152" s="1135" t="s">
        <v>859</v>
      </c>
      <c r="D152" s="1132">
        <v>32100</v>
      </c>
      <c r="E152" s="1134">
        <v>32100</v>
      </c>
      <c r="F152" s="1031">
        <v>0</v>
      </c>
      <c r="G152" s="1133">
        <v>0</v>
      </c>
      <c r="H152" s="1132">
        <v>32100</v>
      </c>
      <c r="I152" s="1132">
        <v>32100</v>
      </c>
    </row>
    <row r="153" spans="1:9" outlineLevel="3">
      <c r="A153" s="1032" t="s">
        <v>908</v>
      </c>
      <c r="B153" s="1033" t="s">
        <v>815</v>
      </c>
      <c r="C153" s="1131"/>
      <c r="D153" s="1121">
        <v>784000</v>
      </c>
      <c r="E153" s="1130">
        <v>220100</v>
      </c>
      <c r="F153" s="1034">
        <v>188000</v>
      </c>
      <c r="G153" s="1129">
        <v>188000</v>
      </c>
      <c r="H153" s="1121">
        <v>596100</v>
      </c>
      <c r="I153" s="1121">
        <v>491229.98</v>
      </c>
    </row>
    <row r="154" spans="1:9" outlineLevel="2">
      <c r="A154" s="1032" t="s">
        <v>909</v>
      </c>
      <c r="B154" s="1033" t="s">
        <v>900</v>
      </c>
      <c r="C154" s="1131"/>
      <c r="D154" s="1121">
        <v>784000</v>
      </c>
      <c r="E154" s="1130">
        <v>220100</v>
      </c>
      <c r="F154" s="1034">
        <v>188000</v>
      </c>
      <c r="G154" s="1129">
        <v>188000</v>
      </c>
      <c r="H154" s="1121">
        <v>596100</v>
      </c>
      <c r="I154" s="1121">
        <v>491229.98</v>
      </c>
    </row>
    <row r="155" spans="1:9" outlineLevel="7">
      <c r="A155" s="1030" t="s">
        <v>911</v>
      </c>
      <c r="B155" s="1030" t="s">
        <v>816</v>
      </c>
      <c r="C155" s="1135" t="s">
        <v>859</v>
      </c>
      <c r="D155" s="1132">
        <v>9300</v>
      </c>
      <c r="E155" s="1134">
        <v>9300</v>
      </c>
      <c r="F155" s="1031">
        <v>0</v>
      </c>
      <c r="G155" s="1133">
        <v>0</v>
      </c>
      <c r="H155" s="1132">
        <v>9300</v>
      </c>
      <c r="I155" s="1132">
        <v>6975</v>
      </c>
    </row>
    <row r="156" spans="1:9" outlineLevel="3">
      <c r="A156" s="1032" t="s">
        <v>913</v>
      </c>
      <c r="B156" s="1033" t="s">
        <v>816</v>
      </c>
      <c r="C156" s="1131"/>
      <c r="D156" s="1121">
        <v>9300</v>
      </c>
      <c r="E156" s="1130">
        <v>9300</v>
      </c>
      <c r="F156" s="1034">
        <v>0</v>
      </c>
      <c r="G156" s="1129">
        <v>0</v>
      </c>
      <c r="H156" s="1121">
        <v>9300</v>
      </c>
      <c r="I156" s="1121">
        <v>6975</v>
      </c>
    </row>
    <row r="157" spans="1:9" outlineLevel="2">
      <c r="A157" s="1032" t="s">
        <v>914</v>
      </c>
      <c r="B157" s="1033" t="s">
        <v>906</v>
      </c>
      <c r="C157" s="1131"/>
      <c r="D157" s="1121">
        <v>9300</v>
      </c>
      <c r="E157" s="1130">
        <v>9300</v>
      </c>
      <c r="F157" s="1034">
        <v>0</v>
      </c>
      <c r="G157" s="1129">
        <v>0</v>
      </c>
      <c r="H157" s="1121">
        <v>9300</v>
      </c>
      <c r="I157" s="1121">
        <v>6975</v>
      </c>
    </row>
    <row r="158" spans="1:9" outlineLevel="1">
      <c r="A158" s="1032" t="s">
        <v>916</v>
      </c>
      <c r="B158" s="1033" t="s">
        <v>877</v>
      </c>
      <c r="C158" s="1131"/>
      <c r="D158" s="1121">
        <v>11514300</v>
      </c>
      <c r="E158" s="1130">
        <v>2926645</v>
      </c>
      <c r="F158" s="1034">
        <v>4398465</v>
      </c>
      <c r="G158" s="1129">
        <v>1739000</v>
      </c>
      <c r="H158" s="1121">
        <v>9064110</v>
      </c>
      <c r="I158" s="1121">
        <v>7306526.5499999998</v>
      </c>
    </row>
    <row r="159" spans="1:9" outlineLevel="7">
      <c r="A159" s="1030" t="s">
        <v>918</v>
      </c>
      <c r="B159" s="1030" t="s">
        <v>817</v>
      </c>
      <c r="C159" s="1135" t="s">
        <v>915</v>
      </c>
      <c r="D159" s="1132">
        <v>1375500</v>
      </c>
      <c r="E159" s="1134">
        <v>398400</v>
      </c>
      <c r="F159" s="1031">
        <v>357100</v>
      </c>
      <c r="G159" s="1133">
        <v>373500</v>
      </c>
      <c r="H159" s="1132">
        <v>1129000</v>
      </c>
      <c r="I159" s="1132">
        <v>1127400</v>
      </c>
    </row>
    <row r="160" spans="1:9" outlineLevel="3">
      <c r="A160" s="1032" t="s">
        <v>920</v>
      </c>
      <c r="B160" s="1033" t="s">
        <v>817</v>
      </c>
      <c r="C160" s="1131"/>
      <c r="D160" s="1121">
        <v>1375500</v>
      </c>
      <c r="E160" s="1130">
        <v>398400</v>
      </c>
      <c r="F160" s="1034">
        <v>357100</v>
      </c>
      <c r="G160" s="1129">
        <v>373500</v>
      </c>
      <c r="H160" s="1121">
        <v>1129000</v>
      </c>
      <c r="I160" s="1121">
        <v>1127400</v>
      </c>
    </row>
    <row r="161" spans="1:9" outlineLevel="2">
      <c r="A161" s="1032" t="s">
        <v>921</v>
      </c>
      <c r="B161" s="1033" t="s">
        <v>912</v>
      </c>
      <c r="C161" s="1131"/>
      <c r="D161" s="1121">
        <v>1375500</v>
      </c>
      <c r="E161" s="1130">
        <v>398400</v>
      </c>
      <c r="F161" s="1034">
        <v>357100</v>
      </c>
      <c r="G161" s="1129">
        <v>373500</v>
      </c>
      <c r="H161" s="1121">
        <v>1129000</v>
      </c>
      <c r="I161" s="1121">
        <v>1127400</v>
      </c>
    </row>
    <row r="162" spans="1:9" outlineLevel="1">
      <c r="A162" s="1032" t="s">
        <v>922</v>
      </c>
      <c r="B162" s="1033" t="s">
        <v>910</v>
      </c>
      <c r="C162" s="1131"/>
      <c r="D162" s="1121">
        <v>1375500</v>
      </c>
      <c r="E162" s="1130">
        <v>398400</v>
      </c>
      <c r="F162" s="1034">
        <v>357100</v>
      </c>
      <c r="G162" s="1129">
        <v>373500</v>
      </c>
      <c r="H162" s="1121">
        <v>1129000</v>
      </c>
      <c r="I162" s="1121">
        <v>1127400</v>
      </c>
    </row>
    <row r="163" spans="1:9">
      <c r="A163" s="1032" t="s">
        <v>923</v>
      </c>
      <c r="B163" s="1033" t="s">
        <v>856</v>
      </c>
      <c r="C163" s="1131"/>
      <c r="D163" s="1121">
        <v>569654800.42999995</v>
      </c>
      <c r="E163" s="1130">
        <v>186805588.00999999</v>
      </c>
      <c r="F163" s="1034">
        <v>140209295.06</v>
      </c>
      <c r="G163" s="1129">
        <v>133973719.40000001</v>
      </c>
      <c r="H163" s="1121">
        <v>460988602.47000003</v>
      </c>
      <c r="I163" s="1121">
        <v>366391415.33999997</v>
      </c>
    </row>
    <row r="164" spans="1:9" outlineLevel="7">
      <c r="A164" s="1030" t="s">
        <v>924</v>
      </c>
      <c r="B164" s="1030" t="s">
        <v>818</v>
      </c>
      <c r="C164" s="1135" t="s">
        <v>860</v>
      </c>
      <c r="D164" s="1132">
        <v>1510000</v>
      </c>
      <c r="E164" s="1134">
        <v>0</v>
      </c>
      <c r="F164" s="1031">
        <v>1510000</v>
      </c>
      <c r="G164" s="1133">
        <v>0</v>
      </c>
      <c r="H164" s="1132">
        <v>1510000</v>
      </c>
      <c r="I164" s="1132">
        <v>662831.4</v>
      </c>
    </row>
    <row r="165" spans="1:9" outlineLevel="2">
      <c r="A165" s="1032" t="s">
        <v>937</v>
      </c>
      <c r="B165" s="1033" t="s">
        <v>818</v>
      </c>
      <c r="C165" s="1131"/>
      <c r="D165" s="1121">
        <v>1510000</v>
      </c>
      <c r="E165" s="1130">
        <v>0</v>
      </c>
      <c r="F165" s="1034">
        <v>1510000</v>
      </c>
      <c r="G165" s="1129">
        <v>0</v>
      </c>
      <c r="H165" s="1121">
        <v>1510000</v>
      </c>
      <c r="I165" s="1121">
        <v>662831.4</v>
      </c>
    </row>
    <row r="166" spans="1:9" outlineLevel="7">
      <c r="A166" s="1030" t="s">
        <v>938</v>
      </c>
      <c r="B166" s="1030" t="s">
        <v>819</v>
      </c>
      <c r="C166" s="1135" t="s">
        <v>859</v>
      </c>
      <c r="D166" s="1132">
        <v>1800000</v>
      </c>
      <c r="E166" s="1134">
        <v>0</v>
      </c>
      <c r="F166" s="1031">
        <v>600000</v>
      </c>
      <c r="G166" s="1133">
        <v>600000</v>
      </c>
      <c r="H166" s="1132">
        <v>1200000</v>
      </c>
      <c r="I166" s="1132">
        <v>1200000</v>
      </c>
    </row>
    <row r="167" spans="1:9" outlineLevel="2">
      <c r="A167" s="1032" t="s">
        <v>684</v>
      </c>
      <c r="B167" s="1033" t="s">
        <v>819</v>
      </c>
      <c r="C167" s="1131"/>
      <c r="D167" s="1121">
        <v>1800000</v>
      </c>
      <c r="E167" s="1130">
        <v>0</v>
      </c>
      <c r="F167" s="1034">
        <v>600000</v>
      </c>
      <c r="G167" s="1129">
        <v>600000</v>
      </c>
      <c r="H167" s="1121">
        <v>1200000</v>
      </c>
      <c r="I167" s="1121">
        <v>1200000</v>
      </c>
    </row>
    <row r="168" spans="1:9" outlineLevel="7">
      <c r="A168" s="1030" t="s">
        <v>942</v>
      </c>
      <c r="B168" s="1030" t="s">
        <v>936</v>
      </c>
      <c r="C168" s="1135" t="s">
        <v>859</v>
      </c>
      <c r="D168" s="1132">
        <v>2330</v>
      </c>
      <c r="E168" s="1134">
        <v>0</v>
      </c>
      <c r="F168" s="1031">
        <v>0</v>
      </c>
      <c r="G168" s="1133">
        <v>2330</v>
      </c>
      <c r="H168" s="1132">
        <v>2330</v>
      </c>
      <c r="I168" s="1132">
        <v>2330</v>
      </c>
    </row>
    <row r="169" spans="1:9" outlineLevel="7">
      <c r="A169" s="1030" t="s">
        <v>943</v>
      </c>
      <c r="B169" s="1030" t="s">
        <v>936</v>
      </c>
      <c r="C169" s="1135" t="s">
        <v>860</v>
      </c>
      <c r="D169" s="1132">
        <v>10000</v>
      </c>
      <c r="E169" s="1134">
        <v>0</v>
      </c>
      <c r="F169" s="1031">
        <v>10000</v>
      </c>
      <c r="G169" s="1133">
        <v>0</v>
      </c>
      <c r="H169" s="1132">
        <v>10000</v>
      </c>
      <c r="I169" s="1132">
        <v>10000</v>
      </c>
    </row>
    <row r="170" spans="1:9" outlineLevel="2">
      <c r="A170" s="1032" t="s">
        <v>1757</v>
      </c>
      <c r="B170" s="1033" t="s">
        <v>936</v>
      </c>
      <c r="C170" s="1131"/>
      <c r="D170" s="1121">
        <v>12330</v>
      </c>
      <c r="E170" s="1130">
        <v>0</v>
      </c>
      <c r="F170" s="1034">
        <v>10000</v>
      </c>
      <c r="G170" s="1129">
        <v>2330</v>
      </c>
      <c r="H170" s="1121">
        <v>12330</v>
      </c>
      <c r="I170" s="1121">
        <v>12330</v>
      </c>
    </row>
    <row r="171" spans="1:9" outlineLevel="7">
      <c r="A171" s="1030" t="s">
        <v>1756</v>
      </c>
      <c r="B171" s="1030" t="s">
        <v>820</v>
      </c>
      <c r="C171" s="1135" t="s">
        <v>859</v>
      </c>
      <c r="D171" s="1132">
        <v>3496000</v>
      </c>
      <c r="E171" s="1134">
        <v>912055.2</v>
      </c>
      <c r="F171" s="1031">
        <v>862500</v>
      </c>
      <c r="G171" s="1133">
        <v>205179.1</v>
      </c>
      <c r="H171" s="1132">
        <v>1979734.3</v>
      </c>
      <c r="I171" s="1132">
        <v>1715925.62</v>
      </c>
    </row>
    <row r="172" spans="1:9" outlineLevel="2">
      <c r="A172" s="1032" t="s">
        <v>1755</v>
      </c>
      <c r="B172" s="1033" t="s">
        <v>820</v>
      </c>
      <c r="C172" s="1131"/>
      <c r="D172" s="1121">
        <v>3496000</v>
      </c>
      <c r="E172" s="1130">
        <v>912055.2</v>
      </c>
      <c r="F172" s="1034">
        <v>862500</v>
      </c>
      <c r="G172" s="1129">
        <v>205179.1</v>
      </c>
      <c r="H172" s="1121">
        <v>1979734.3</v>
      </c>
      <c r="I172" s="1121">
        <v>1715925.62</v>
      </c>
    </row>
    <row r="173" spans="1:9" outlineLevel="7">
      <c r="A173" s="1030" t="s">
        <v>1754</v>
      </c>
      <c r="B173" s="1030" t="s">
        <v>1752</v>
      </c>
      <c r="C173" s="1135" t="s">
        <v>860</v>
      </c>
      <c r="D173" s="1132">
        <v>51000</v>
      </c>
      <c r="E173" s="1134">
        <v>0</v>
      </c>
      <c r="F173" s="1031">
        <v>0</v>
      </c>
      <c r="G173" s="1133">
        <v>0</v>
      </c>
      <c r="H173" s="1132">
        <v>0</v>
      </c>
      <c r="I173" s="1132">
        <v>0</v>
      </c>
    </row>
    <row r="174" spans="1:9" outlineLevel="2">
      <c r="A174" s="1032" t="s">
        <v>1753</v>
      </c>
      <c r="B174" s="1033" t="s">
        <v>1752</v>
      </c>
      <c r="C174" s="1131"/>
      <c r="D174" s="1121">
        <v>51000</v>
      </c>
      <c r="E174" s="1130">
        <v>0</v>
      </c>
      <c r="F174" s="1034">
        <v>0</v>
      </c>
      <c r="G174" s="1129">
        <v>0</v>
      </c>
      <c r="H174" s="1121">
        <v>0</v>
      </c>
      <c r="I174" s="1121">
        <v>0</v>
      </c>
    </row>
    <row r="175" spans="1:9" outlineLevel="1">
      <c r="A175" s="1032" t="s">
        <v>1751</v>
      </c>
      <c r="B175" s="1033" t="s">
        <v>919</v>
      </c>
      <c r="C175" s="1131"/>
      <c r="D175" s="1121">
        <v>6869330</v>
      </c>
      <c r="E175" s="1130">
        <v>912055.2</v>
      </c>
      <c r="F175" s="1034">
        <v>2982500</v>
      </c>
      <c r="G175" s="1129">
        <v>807509.1</v>
      </c>
      <c r="H175" s="1121">
        <v>4702064.3</v>
      </c>
      <c r="I175" s="1121">
        <v>3591087.02</v>
      </c>
    </row>
    <row r="176" spans="1:9" ht="13.5" thickBot="1">
      <c r="A176" s="1128" t="s">
        <v>689</v>
      </c>
      <c r="B176" s="1127" t="s">
        <v>917</v>
      </c>
      <c r="C176" s="1126"/>
      <c r="D176" s="1125">
        <v>6869330</v>
      </c>
      <c r="E176" s="1124">
        <v>912055.2</v>
      </c>
      <c r="F176" s="1123">
        <v>2982500</v>
      </c>
      <c r="G176" s="1122">
        <v>807509.1</v>
      </c>
      <c r="H176" s="1121">
        <v>4702064.3</v>
      </c>
      <c r="I176" s="1121">
        <v>3591087.02</v>
      </c>
    </row>
    <row r="177" spans="1:9" ht="13.5" thickBot="1">
      <c r="A177" s="1238" t="s">
        <v>121</v>
      </c>
      <c r="B177" s="1239"/>
      <c r="C177" s="1240"/>
      <c r="D177" s="1120">
        <v>576524130.42999995</v>
      </c>
      <c r="E177" s="1119">
        <v>187717643.21000001</v>
      </c>
      <c r="F177" s="1119">
        <v>143191795.06</v>
      </c>
      <c r="G177" s="1118">
        <v>134781228.5</v>
      </c>
      <c r="H177" s="1117">
        <v>465690666.76999998</v>
      </c>
      <c r="I177" s="1117">
        <v>369982502.36000001</v>
      </c>
    </row>
  </sheetData>
  <mergeCells count="8">
    <mergeCell ref="I7:I8"/>
    <mergeCell ref="A177:C177"/>
    <mergeCell ref="A2:I2"/>
    <mergeCell ref="A4:G4"/>
    <mergeCell ref="A5:F5"/>
    <mergeCell ref="A6:F6"/>
    <mergeCell ref="E7:H7"/>
    <mergeCell ref="D7:D8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V547"/>
  <sheetViews>
    <sheetView zoomScale="86" zoomScaleNormal="86" zoomScaleSheetLayoutView="55" zoomScalePageLayoutView="40" workbookViewId="0">
      <selection activeCell="X124" sqref="X124"/>
    </sheetView>
  </sheetViews>
  <sheetFormatPr defaultColWidth="9.140625" defaultRowHeight="15"/>
  <cols>
    <col min="1" max="1" width="80.7109375" style="1042" customWidth="1"/>
    <col min="2" max="2" width="15.7109375" style="1042" customWidth="1"/>
    <col min="3" max="16" width="15.7109375" style="1042" hidden="1" customWidth="1"/>
    <col min="17" max="17" width="9.7109375" style="1042" customWidth="1"/>
    <col min="18" max="19" width="4.7109375" style="1042" customWidth="1"/>
    <col min="20" max="20" width="16.7109375" style="1042" customWidth="1"/>
    <col min="21" max="22" width="16.7109375" style="1042" hidden="1" customWidth="1"/>
    <col min="23" max="16384" width="9.140625" style="1042"/>
  </cols>
  <sheetData>
    <row r="1" spans="1:22" ht="15.75">
      <c r="A1" s="1040"/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  <c r="N1" s="1040"/>
      <c r="O1" s="1040"/>
      <c r="P1" s="1040"/>
      <c r="Q1" s="1040"/>
      <c r="R1" s="1040"/>
      <c r="S1" s="1040"/>
      <c r="T1" s="1041"/>
      <c r="U1" s="1041"/>
      <c r="V1" s="1041"/>
    </row>
    <row r="2" spans="1:22" ht="15.75">
      <c r="A2" s="1040"/>
      <c r="B2" s="1040"/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  <c r="R2" s="1040"/>
      <c r="S2" s="1040"/>
      <c r="T2" s="1041"/>
      <c r="U2" s="1041"/>
      <c r="V2" s="1041"/>
    </row>
    <row r="3" spans="1:22" ht="15.75">
      <c r="A3" s="1040"/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  <c r="R3" s="1040"/>
      <c r="S3" s="1040"/>
      <c r="T3" s="1041"/>
      <c r="U3" s="1041"/>
      <c r="V3" s="1041"/>
    </row>
    <row r="4" spans="1:22" ht="49.7" customHeight="1">
      <c r="A4" s="1246" t="s">
        <v>944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  <c r="R4" s="1246"/>
      <c r="S4" s="1246"/>
      <c r="T4" s="1246"/>
      <c r="U4" s="1246"/>
      <c r="V4" s="1246"/>
    </row>
    <row r="5" spans="1:22" ht="19.5" thickBot="1">
      <c r="A5" s="1043"/>
      <c r="B5" s="1043"/>
      <c r="C5" s="1043"/>
      <c r="D5" s="1043"/>
      <c r="E5" s="1043"/>
      <c r="F5" s="1043"/>
      <c r="G5" s="1043"/>
      <c r="H5" s="1043"/>
      <c r="I5" s="1043"/>
      <c r="J5" s="1043"/>
      <c r="K5" s="1043"/>
      <c r="L5" s="1043"/>
      <c r="M5" s="1043"/>
      <c r="N5" s="1043"/>
      <c r="O5" s="1043"/>
      <c r="P5" s="1043"/>
      <c r="Q5" s="1043"/>
      <c r="R5" s="1043"/>
      <c r="S5" s="1043"/>
      <c r="T5" s="1044" t="s">
        <v>945</v>
      </c>
      <c r="U5" s="1043"/>
      <c r="V5" s="1043"/>
    </row>
    <row r="6" spans="1:22">
      <c r="A6" s="1247" t="s">
        <v>946</v>
      </c>
      <c r="B6" s="1248" t="s">
        <v>204</v>
      </c>
      <c r="C6" s="1249"/>
      <c r="D6" s="1249"/>
      <c r="E6" s="1249"/>
      <c r="F6" s="1249"/>
      <c r="G6" s="1249"/>
      <c r="H6" s="1249"/>
      <c r="I6" s="1249"/>
      <c r="J6" s="1249"/>
      <c r="K6" s="1249"/>
      <c r="L6" s="1249"/>
      <c r="M6" s="1249"/>
      <c r="N6" s="1249"/>
      <c r="O6" s="1249"/>
      <c r="P6" s="1250"/>
      <c r="Q6" s="1254" t="s">
        <v>205</v>
      </c>
      <c r="R6" s="1254" t="s">
        <v>202</v>
      </c>
      <c r="S6" s="1254" t="s">
        <v>947</v>
      </c>
      <c r="T6" s="1254" t="s">
        <v>948</v>
      </c>
      <c r="U6" s="1256" t="s">
        <v>949</v>
      </c>
      <c r="V6" s="1258" t="s">
        <v>950</v>
      </c>
    </row>
    <row r="7" spans="1:22" ht="15.75" thickBot="1">
      <c r="A7" s="1247"/>
      <c r="B7" s="1251"/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3"/>
      <c r="Q7" s="1255"/>
      <c r="R7" s="1255"/>
      <c r="S7" s="1255"/>
      <c r="T7" s="1255"/>
      <c r="U7" s="1257"/>
      <c r="V7" s="1259"/>
    </row>
    <row r="8" spans="1:22" ht="16.5" thickBot="1">
      <c r="A8" s="1045"/>
      <c r="B8" s="1045"/>
      <c r="C8" s="1045"/>
      <c r="D8" s="1045"/>
      <c r="E8" s="1045"/>
      <c r="F8" s="1045"/>
      <c r="G8" s="1045"/>
      <c r="H8" s="1045"/>
      <c r="I8" s="1045"/>
      <c r="J8" s="1045"/>
      <c r="K8" s="1045"/>
      <c r="L8" s="1045"/>
      <c r="M8" s="1045"/>
      <c r="N8" s="1045"/>
      <c r="O8" s="1045"/>
      <c r="P8" s="1045"/>
      <c r="Q8" s="1045"/>
      <c r="R8" s="1045"/>
      <c r="S8" s="1045"/>
      <c r="T8" s="1045"/>
      <c r="U8" s="1046"/>
      <c r="V8" s="1047"/>
    </row>
    <row r="9" spans="1:22" ht="47.25" hidden="1">
      <c r="A9" s="1048" t="s">
        <v>951</v>
      </c>
      <c r="B9" s="1049" t="s">
        <v>952</v>
      </c>
      <c r="C9" s="1049"/>
      <c r="D9" s="1049"/>
      <c r="E9" s="1049"/>
      <c r="F9" s="1049"/>
      <c r="G9" s="1049"/>
      <c r="H9" s="1049"/>
      <c r="I9" s="1049"/>
      <c r="J9" s="1049"/>
      <c r="K9" s="1049"/>
      <c r="L9" s="1049"/>
      <c r="M9" s="1049"/>
      <c r="N9" s="1049"/>
      <c r="O9" s="1049"/>
      <c r="P9" s="1049"/>
      <c r="Q9" s="1050"/>
      <c r="R9" s="1049" t="s">
        <v>953</v>
      </c>
      <c r="S9" s="1049" t="s">
        <v>953</v>
      </c>
      <c r="T9" s="1051">
        <v>5500.6</v>
      </c>
      <c r="U9" s="1051"/>
      <c r="V9" s="1051"/>
    </row>
    <row r="10" spans="1:22" ht="94.5" hidden="1">
      <c r="A10" s="1052" t="s">
        <v>954</v>
      </c>
      <c r="B10" s="1049" t="s">
        <v>955</v>
      </c>
      <c r="C10" s="1049"/>
      <c r="D10" s="1049"/>
      <c r="E10" s="1049"/>
      <c r="F10" s="1049"/>
      <c r="G10" s="1049"/>
      <c r="H10" s="1049"/>
      <c r="I10" s="1049"/>
      <c r="J10" s="1049"/>
      <c r="K10" s="1049"/>
      <c r="L10" s="1049"/>
      <c r="M10" s="1049"/>
      <c r="N10" s="1049"/>
      <c r="O10" s="1049"/>
      <c r="P10" s="1049"/>
      <c r="Q10" s="1050"/>
      <c r="R10" s="1049" t="s">
        <v>953</v>
      </c>
      <c r="S10" s="1049" t="s">
        <v>953</v>
      </c>
      <c r="T10" s="1051">
        <v>5410.6</v>
      </c>
      <c r="U10" s="1051"/>
      <c r="V10" s="1051"/>
    </row>
    <row r="11" spans="1:22" ht="15.75" hidden="1">
      <c r="A11" s="1048" t="s">
        <v>956</v>
      </c>
      <c r="B11" s="1049" t="s">
        <v>957</v>
      </c>
      <c r="C11" s="1049"/>
      <c r="D11" s="1049"/>
      <c r="E11" s="1049"/>
      <c r="F11" s="1049"/>
      <c r="G11" s="1049"/>
      <c r="H11" s="1049"/>
      <c r="I11" s="1049"/>
      <c r="J11" s="1049"/>
      <c r="K11" s="1049"/>
      <c r="L11" s="1049"/>
      <c r="M11" s="1049"/>
      <c r="N11" s="1049"/>
      <c r="O11" s="1049"/>
      <c r="P11" s="1049"/>
      <c r="Q11" s="1050"/>
      <c r="R11" s="1049" t="s">
        <v>953</v>
      </c>
      <c r="S11" s="1049" t="s">
        <v>953</v>
      </c>
      <c r="T11" s="1051">
        <v>5300.6</v>
      </c>
      <c r="U11" s="1051"/>
      <c r="V11" s="1051"/>
    </row>
    <row r="12" spans="1:22" ht="15.75" hidden="1">
      <c r="A12" s="1048" t="s">
        <v>958</v>
      </c>
      <c r="B12" s="1049" t="s">
        <v>959</v>
      </c>
      <c r="C12" s="1049"/>
      <c r="D12" s="1049"/>
      <c r="E12" s="1049"/>
      <c r="F12" s="1049"/>
      <c r="G12" s="1049"/>
      <c r="H12" s="1049"/>
      <c r="I12" s="1049"/>
      <c r="J12" s="1049"/>
      <c r="K12" s="1049"/>
      <c r="L12" s="1049"/>
      <c r="M12" s="1049"/>
      <c r="N12" s="1049"/>
      <c r="O12" s="1049"/>
      <c r="P12" s="1049"/>
      <c r="Q12" s="1050"/>
      <c r="R12" s="1049" t="s">
        <v>953</v>
      </c>
      <c r="S12" s="1049" t="s">
        <v>953</v>
      </c>
      <c r="T12" s="1051">
        <v>1344.6</v>
      </c>
      <c r="U12" s="1051"/>
      <c r="V12" s="1051"/>
    </row>
    <row r="13" spans="1:22" ht="63" hidden="1">
      <c r="A13" s="1053" t="s">
        <v>960</v>
      </c>
      <c r="B13" s="1054" t="s">
        <v>959</v>
      </c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5">
        <v>100</v>
      </c>
      <c r="R13" s="1054" t="s">
        <v>961</v>
      </c>
      <c r="S13" s="1054" t="s">
        <v>962</v>
      </c>
      <c r="T13" s="1056">
        <v>1260</v>
      </c>
      <c r="U13" s="1056"/>
      <c r="V13" s="1056"/>
    </row>
    <row r="14" spans="1:22" ht="47.25" hidden="1">
      <c r="A14" s="1057" t="s">
        <v>963</v>
      </c>
      <c r="B14" s="1054" t="s">
        <v>959</v>
      </c>
      <c r="C14" s="1054"/>
      <c r="D14" s="1054"/>
      <c r="E14" s="1054"/>
      <c r="F14" s="1054"/>
      <c r="G14" s="1054"/>
      <c r="H14" s="1054"/>
      <c r="I14" s="1054"/>
      <c r="J14" s="1054"/>
      <c r="K14" s="1054"/>
      <c r="L14" s="1054"/>
      <c r="M14" s="1054"/>
      <c r="N14" s="1054"/>
      <c r="O14" s="1054"/>
      <c r="P14" s="1054"/>
      <c r="Q14" s="1055">
        <v>200</v>
      </c>
      <c r="R14" s="1054" t="s">
        <v>961</v>
      </c>
      <c r="S14" s="1054" t="s">
        <v>962</v>
      </c>
      <c r="T14" s="1056">
        <v>84.6</v>
      </c>
      <c r="U14" s="1056"/>
      <c r="V14" s="1056"/>
    </row>
    <row r="15" spans="1:22" ht="15.75" hidden="1">
      <c r="A15" s="1048" t="s">
        <v>964</v>
      </c>
      <c r="B15" s="1049" t="s">
        <v>965</v>
      </c>
      <c r="C15" s="1049"/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50"/>
      <c r="R15" s="1049" t="s">
        <v>953</v>
      </c>
      <c r="S15" s="1049" t="s">
        <v>953</v>
      </c>
      <c r="T15" s="1051">
        <v>3351</v>
      </c>
      <c r="U15" s="1051"/>
      <c r="V15" s="1051"/>
    </row>
    <row r="16" spans="1:22" ht="63" hidden="1">
      <c r="A16" s="1057" t="s">
        <v>966</v>
      </c>
      <c r="B16" s="1054" t="s">
        <v>965</v>
      </c>
      <c r="C16" s="1054"/>
      <c r="D16" s="1054"/>
      <c r="E16" s="1054"/>
      <c r="F16" s="1054"/>
      <c r="G16" s="1054"/>
      <c r="H16" s="1054"/>
      <c r="I16" s="1054"/>
      <c r="J16" s="1054"/>
      <c r="K16" s="1054"/>
      <c r="L16" s="1054"/>
      <c r="M16" s="1054"/>
      <c r="N16" s="1054"/>
      <c r="O16" s="1054"/>
      <c r="P16" s="1054"/>
      <c r="Q16" s="1055">
        <v>100</v>
      </c>
      <c r="R16" s="1054" t="s">
        <v>961</v>
      </c>
      <c r="S16" s="1054" t="s">
        <v>962</v>
      </c>
      <c r="T16" s="1056">
        <v>3351</v>
      </c>
      <c r="U16" s="1056"/>
      <c r="V16" s="1056"/>
    </row>
    <row r="17" spans="1:22" ht="31.5" hidden="1">
      <c r="A17" s="1048" t="s">
        <v>967</v>
      </c>
      <c r="B17" s="1049" t="s">
        <v>968</v>
      </c>
      <c r="C17" s="1049"/>
      <c r="D17" s="1049"/>
      <c r="E17" s="1049"/>
      <c r="F17" s="1049"/>
      <c r="G17" s="1049"/>
      <c r="H17" s="1049"/>
      <c r="I17" s="1049"/>
      <c r="J17" s="1049"/>
      <c r="K17" s="1049"/>
      <c r="L17" s="1049"/>
      <c r="M17" s="1049"/>
      <c r="N17" s="1049"/>
      <c r="O17" s="1049"/>
      <c r="P17" s="1049"/>
      <c r="Q17" s="1050"/>
      <c r="R17" s="1049" t="s">
        <v>953</v>
      </c>
      <c r="S17" s="1049" t="s">
        <v>953</v>
      </c>
      <c r="T17" s="1051">
        <v>605</v>
      </c>
      <c r="U17" s="1051"/>
      <c r="V17" s="1051"/>
    </row>
    <row r="18" spans="1:22" ht="47.25" hidden="1">
      <c r="A18" s="1057" t="s">
        <v>969</v>
      </c>
      <c r="B18" s="1054" t="s">
        <v>968</v>
      </c>
      <c r="C18" s="1054"/>
      <c r="D18" s="1054"/>
      <c r="E18" s="1054"/>
      <c r="F18" s="1054"/>
      <c r="G18" s="1054"/>
      <c r="H18" s="1054"/>
      <c r="I18" s="1054"/>
      <c r="J18" s="1054"/>
      <c r="K18" s="1054"/>
      <c r="L18" s="1054"/>
      <c r="M18" s="1054"/>
      <c r="N18" s="1054"/>
      <c r="O18" s="1054"/>
      <c r="P18" s="1054"/>
      <c r="Q18" s="1055">
        <v>200</v>
      </c>
      <c r="R18" s="1054" t="s">
        <v>961</v>
      </c>
      <c r="S18" s="1054" t="s">
        <v>962</v>
      </c>
      <c r="T18" s="1056">
        <v>605</v>
      </c>
      <c r="U18" s="1056"/>
      <c r="V18" s="1056"/>
    </row>
    <row r="19" spans="1:22" ht="31.5" hidden="1">
      <c r="A19" s="1048" t="s">
        <v>970</v>
      </c>
      <c r="B19" s="1049" t="s">
        <v>971</v>
      </c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50"/>
      <c r="R19" s="1049" t="s">
        <v>953</v>
      </c>
      <c r="S19" s="1049" t="s">
        <v>953</v>
      </c>
      <c r="T19" s="1051">
        <v>110</v>
      </c>
      <c r="U19" s="1051"/>
      <c r="V19" s="1051"/>
    </row>
    <row r="20" spans="1:22" ht="15.75" hidden="1">
      <c r="A20" s="1048" t="s">
        <v>972</v>
      </c>
      <c r="B20" s="1049" t="s">
        <v>973</v>
      </c>
      <c r="C20" s="1049"/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50"/>
      <c r="R20" s="1049" t="s">
        <v>953</v>
      </c>
      <c r="S20" s="1049" t="s">
        <v>953</v>
      </c>
      <c r="T20" s="1051">
        <v>110</v>
      </c>
      <c r="U20" s="1051"/>
      <c r="V20" s="1051"/>
    </row>
    <row r="21" spans="1:22" ht="31.5" hidden="1">
      <c r="A21" s="1057" t="s">
        <v>974</v>
      </c>
      <c r="B21" s="1054" t="s">
        <v>973</v>
      </c>
      <c r="C21" s="1054"/>
      <c r="D21" s="1054"/>
      <c r="E21" s="1054"/>
      <c r="F21" s="1054"/>
      <c r="G21" s="1054"/>
      <c r="H21" s="1054"/>
      <c r="I21" s="1054"/>
      <c r="J21" s="1054"/>
      <c r="K21" s="1054"/>
      <c r="L21" s="1054"/>
      <c r="M21" s="1054"/>
      <c r="N21" s="1054"/>
      <c r="O21" s="1054"/>
      <c r="P21" s="1054"/>
      <c r="Q21" s="1055">
        <v>200</v>
      </c>
      <c r="R21" s="1054" t="s">
        <v>961</v>
      </c>
      <c r="S21" s="1054" t="s">
        <v>962</v>
      </c>
      <c r="T21" s="1056">
        <v>110</v>
      </c>
      <c r="U21" s="1056"/>
      <c r="V21" s="1056"/>
    </row>
    <row r="22" spans="1:22" ht="31.5" hidden="1">
      <c r="A22" s="1048" t="s">
        <v>975</v>
      </c>
      <c r="B22" s="1049" t="s">
        <v>976</v>
      </c>
      <c r="C22" s="1049"/>
      <c r="D22" s="1049"/>
      <c r="E22" s="1049"/>
      <c r="F22" s="1049"/>
      <c r="G22" s="1049"/>
      <c r="H22" s="1049"/>
      <c r="I22" s="1049"/>
      <c r="J22" s="1049"/>
      <c r="K22" s="1049"/>
      <c r="L22" s="1049"/>
      <c r="M22" s="1049"/>
      <c r="N22" s="1049"/>
      <c r="O22" s="1049"/>
      <c r="P22" s="1049"/>
      <c r="Q22" s="1050"/>
      <c r="R22" s="1049" t="s">
        <v>953</v>
      </c>
      <c r="S22" s="1049" t="s">
        <v>953</v>
      </c>
      <c r="T22" s="1051">
        <v>90</v>
      </c>
      <c r="U22" s="1051"/>
      <c r="V22" s="1051"/>
    </row>
    <row r="23" spans="1:22" ht="15.75" hidden="1">
      <c r="A23" s="1048" t="s">
        <v>977</v>
      </c>
      <c r="B23" s="1049" t="s">
        <v>978</v>
      </c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50"/>
      <c r="R23" s="1049" t="s">
        <v>953</v>
      </c>
      <c r="S23" s="1049" t="s">
        <v>953</v>
      </c>
      <c r="T23" s="1051">
        <v>90</v>
      </c>
      <c r="U23" s="1051"/>
      <c r="V23" s="1051"/>
    </row>
    <row r="24" spans="1:22" ht="31.5" hidden="1">
      <c r="A24" s="1057" t="s">
        <v>979</v>
      </c>
      <c r="B24" s="1054" t="s">
        <v>978</v>
      </c>
      <c r="C24" s="1054"/>
      <c r="D24" s="1054"/>
      <c r="E24" s="1054"/>
      <c r="F24" s="1054"/>
      <c r="G24" s="1054"/>
      <c r="H24" s="1054"/>
      <c r="I24" s="1054"/>
      <c r="J24" s="1054"/>
      <c r="K24" s="1054"/>
      <c r="L24" s="1054"/>
      <c r="M24" s="1054"/>
      <c r="N24" s="1054"/>
      <c r="O24" s="1054"/>
      <c r="P24" s="1054"/>
      <c r="Q24" s="1055">
        <v>200</v>
      </c>
      <c r="R24" s="1054" t="s">
        <v>961</v>
      </c>
      <c r="S24" s="1054" t="s">
        <v>962</v>
      </c>
      <c r="T24" s="1056">
        <v>90</v>
      </c>
      <c r="U24" s="1056"/>
      <c r="V24" s="1056"/>
    </row>
    <row r="25" spans="1:22" ht="31.5" hidden="1">
      <c r="A25" s="1048" t="s">
        <v>980</v>
      </c>
      <c r="B25" s="1049" t="s">
        <v>981</v>
      </c>
      <c r="C25" s="1049"/>
      <c r="D25" s="1049"/>
      <c r="E25" s="1049"/>
      <c r="F25" s="1049"/>
      <c r="G25" s="1049"/>
      <c r="H25" s="1049"/>
      <c r="I25" s="1049"/>
      <c r="J25" s="1049"/>
      <c r="K25" s="1049"/>
      <c r="L25" s="1049"/>
      <c r="M25" s="1049"/>
      <c r="N25" s="1049"/>
      <c r="O25" s="1049"/>
      <c r="P25" s="1049"/>
      <c r="Q25" s="1050"/>
      <c r="R25" s="1049" t="s">
        <v>953</v>
      </c>
      <c r="S25" s="1049" t="s">
        <v>953</v>
      </c>
      <c r="T25" s="1051">
        <v>1744142.4</v>
      </c>
      <c r="U25" s="1051"/>
      <c r="V25" s="1051"/>
    </row>
    <row r="26" spans="1:22" ht="15.75" hidden="1">
      <c r="A26" s="1048" t="s">
        <v>982</v>
      </c>
      <c r="B26" s="1049" t="s">
        <v>983</v>
      </c>
      <c r="C26" s="1049"/>
      <c r="D26" s="1049"/>
      <c r="E26" s="1049"/>
      <c r="F26" s="1049"/>
      <c r="G26" s="1049"/>
      <c r="H26" s="1049"/>
      <c r="I26" s="1049"/>
      <c r="J26" s="1049"/>
      <c r="K26" s="1049"/>
      <c r="L26" s="1049"/>
      <c r="M26" s="1049"/>
      <c r="N26" s="1049"/>
      <c r="O26" s="1049"/>
      <c r="P26" s="1049"/>
      <c r="Q26" s="1050"/>
      <c r="R26" s="1049" t="s">
        <v>953</v>
      </c>
      <c r="S26" s="1049" t="s">
        <v>953</v>
      </c>
      <c r="T26" s="1051">
        <v>624112.1</v>
      </c>
      <c r="U26" s="1051"/>
      <c r="V26" s="1051"/>
    </row>
    <row r="27" spans="1:22" ht="31.5" hidden="1">
      <c r="A27" s="1048" t="s">
        <v>984</v>
      </c>
      <c r="B27" s="1049" t="s">
        <v>985</v>
      </c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50"/>
      <c r="R27" s="1049" t="s">
        <v>953</v>
      </c>
      <c r="S27" s="1049" t="s">
        <v>953</v>
      </c>
      <c r="T27" s="1051">
        <v>399478.7</v>
      </c>
      <c r="U27" s="1051"/>
      <c r="V27" s="1051"/>
    </row>
    <row r="28" spans="1:22" ht="31.5" hidden="1">
      <c r="A28" s="1048" t="s">
        <v>986</v>
      </c>
      <c r="B28" s="1049" t="s">
        <v>987</v>
      </c>
      <c r="C28" s="1049"/>
      <c r="D28" s="1049"/>
      <c r="E28" s="1049"/>
      <c r="F28" s="1049"/>
      <c r="G28" s="1049"/>
      <c r="H28" s="1049"/>
      <c r="I28" s="1049"/>
      <c r="J28" s="1049"/>
      <c r="K28" s="1049"/>
      <c r="L28" s="1049"/>
      <c r="M28" s="1049"/>
      <c r="N28" s="1049"/>
      <c r="O28" s="1049"/>
      <c r="P28" s="1049"/>
      <c r="Q28" s="1050"/>
      <c r="R28" s="1049" t="s">
        <v>953</v>
      </c>
      <c r="S28" s="1049" t="s">
        <v>953</v>
      </c>
      <c r="T28" s="1051">
        <v>222024.7</v>
      </c>
      <c r="U28" s="1051"/>
      <c r="V28" s="1051"/>
    </row>
    <row r="29" spans="1:22" ht="47.25" hidden="1">
      <c r="A29" s="1057" t="s">
        <v>988</v>
      </c>
      <c r="B29" s="1054" t="s">
        <v>987</v>
      </c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4"/>
      <c r="P29" s="1054"/>
      <c r="Q29" s="1055">
        <v>600</v>
      </c>
      <c r="R29" s="1054" t="s">
        <v>989</v>
      </c>
      <c r="S29" s="1054" t="s">
        <v>990</v>
      </c>
      <c r="T29" s="1056">
        <v>222024.7</v>
      </c>
      <c r="U29" s="1056"/>
      <c r="V29" s="1056"/>
    </row>
    <row r="30" spans="1:22" ht="47.25" hidden="1">
      <c r="A30" s="1048" t="s">
        <v>991</v>
      </c>
      <c r="B30" s="1049" t="s">
        <v>992</v>
      </c>
      <c r="C30" s="1049"/>
      <c r="D30" s="1049"/>
      <c r="E30" s="1049"/>
      <c r="F30" s="1049"/>
      <c r="G30" s="1049"/>
      <c r="H30" s="1049"/>
      <c r="I30" s="1049"/>
      <c r="J30" s="1049"/>
      <c r="K30" s="1049"/>
      <c r="L30" s="1049"/>
      <c r="M30" s="1049"/>
      <c r="N30" s="1049"/>
      <c r="O30" s="1049"/>
      <c r="P30" s="1049"/>
      <c r="Q30" s="1050"/>
      <c r="R30" s="1049" t="s">
        <v>953</v>
      </c>
      <c r="S30" s="1049" t="s">
        <v>953</v>
      </c>
      <c r="T30" s="1051">
        <v>177454</v>
      </c>
      <c r="U30" s="1051"/>
      <c r="V30" s="1051"/>
    </row>
    <row r="31" spans="1:22" ht="78.75" hidden="1">
      <c r="A31" s="1053" t="s">
        <v>993</v>
      </c>
      <c r="B31" s="1054" t="s">
        <v>992</v>
      </c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5">
        <v>600</v>
      </c>
      <c r="R31" s="1054" t="s">
        <v>989</v>
      </c>
      <c r="S31" s="1054" t="s">
        <v>990</v>
      </c>
      <c r="T31" s="1056">
        <v>177454</v>
      </c>
      <c r="U31" s="1056"/>
      <c r="V31" s="1056"/>
    </row>
    <row r="32" spans="1:22" ht="31.5" hidden="1">
      <c r="A32" s="1048" t="s">
        <v>994</v>
      </c>
      <c r="B32" s="1049" t="s">
        <v>995</v>
      </c>
      <c r="C32" s="1049"/>
      <c r="D32" s="1049"/>
      <c r="E32" s="1049"/>
      <c r="F32" s="1049"/>
      <c r="G32" s="1049"/>
      <c r="H32" s="1049"/>
      <c r="I32" s="1049"/>
      <c r="J32" s="1049"/>
      <c r="K32" s="1049"/>
      <c r="L32" s="1049"/>
      <c r="M32" s="1049"/>
      <c r="N32" s="1049"/>
      <c r="O32" s="1049"/>
      <c r="P32" s="1049"/>
      <c r="Q32" s="1050"/>
      <c r="R32" s="1049" t="s">
        <v>953</v>
      </c>
      <c r="S32" s="1049" t="s">
        <v>953</v>
      </c>
      <c r="T32" s="1051">
        <v>54398.6</v>
      </c>
      <c r="U32" s="1051"/>
      <c r="V32" s="1051"/>
    </row>
    <row r="33" spans="1:22" ht="47.25" hidden="1">
      <c r="A33" s="1048" t="s">
        <v>996</v>
      </c>
      <c r="B33" s="1049" t="s">
        <v>997</v>
      </c>
      <c r="C33" s="1049"/>
      <c r="D33" s="1049"/>
      <c r="E33" s="1049"/>
      <c r="F33" s="1049"/>
      <c r="G33" s="1049"/>
      <c r="H33" s="1049"/>
      <c r="I33" s="1049"/>
      <c r="J33" s="1049"/>
      <c r="K33" s="1049"/>
      <c r="L33" s="1049"/>
      <c r="M33" s="1049"/>
      <c r="N33" s="1049"/>
      <c r="O33" s="1049"/>
      <c r="P33" s="1049"/>
      <c r="Q33" s="1050"/>
      <c r="R33" s="1049" t="s">
        <v>953</v>
      </c>
      <c r="S33" s="1049" t="s">
        <v>953</v>
      </c>
      <c r="T33" s="1051">
        <v>16.600000000000001</v>
      </c>
      <c r="U33" s="1051"/>
      <c r="V33" s="1051"/>
    </row>
    <row r="34" spans="1:22" ht="63" hidden="1">
      <c r="A34" s="1057" t="s">
        <v>998</v>
      </c>
      <c r="B34" s="1054" t="s">
        <v>997</v>
      </c>
      <c r="C34" s="1054"/>
      <c r="D34" s="1054"/>
      <c r="E34" s="1054"/>
      <c r="F34" s="1054"/>
      <c r="G34" s="1054"/>
      <c r="H34" s="1054"/>
      <c r="I34" s="1054"/>
      <c r="J34" s="1054"/>
      <c r="K34" s="1054"/>
      <c r="L34" s="1054"/>
      <c r="M34" s="1054"/>
      <c r="N34" s="1054"/>
      <c r="O34" s="1054"/>
      <c r="P34" s="1054"/>
      <c r="Q34" s="1055">
        <v>300</v>
      </c>
      <c r="R34" s="1054" t="s">
        <v>989</v>
      </c>
      <c r="S34" s="1054" t="s">
        <v>962</v>
      </c>
      <c r="T34" s="1056">
        <v>16.600000000000001</v>
      </c>
      <c r="U34" s="1056"/>
      <c r="V34" s="1056"/>
    </row>
    <row r="35" spans="1:22" ht="31.5" hidden="1">
      <c r="A35" s="1048" t="s">
        <v>999</v>
      </c>
      <c r="B35" s="1049" t="s">
        <v>1000</v>
      </c>
      <c r="C35" s="1049"/>
      <c r="D35" s="1049"/>
      <c r="E35" s="1049"/>
      <c r="F35" s="1049"/>
      <c r="G35" s="1049"/>
      <c r="H35" s="1049"/>
      <c r="I35" s="1049"/>
      <c r="J35" s="1049"/>
      <c r="K35" s="1049"/>
      <c r="L35" s="1049"/>
      <c r="M35" s="1049"/>
      <c r="N35" s="1049"/>
      <c r="O35" s="1049"/>
      <c r="P35" s="1049"/>
      <c r="Q35" s="1050"/>
      <c r="R35" s="1049" t="s">
        <v>953</v>
      </c>
      <c r="S35" s="1049" t="s">
        <v>953</v>
      </c>
      <c r="T35" s="1051">
        <v>1632.5</v>
      </c>
      <c r="U35" s="1051"/>
      <c r="V35" s="1051"/>
    </row>
    <row r="36" spans="1:22" ht="63" hidden="1">
      <c r="A36" s="1057" t="s">
        <v>1001</v>
      </c>
      <c r="B36" s="1054" t="s">
        <v>1000</v>
      </c>
      <c r="C36" s="1054"/>
      <c r="D36" s="1054"/>
      <c r="E36" s="1054"/>
      <c r="F36" s="1054"/>
      <c r="G36" s="1054"/>
      <c r="H36" s="1054"/>
      <c r="I36" s="1054"/>
      <c r="J36" s="1054"/>
      <c r="K36" s="1054"/>
      <c r="L36" s="1054"/>
      <c r="M36" s="1054"/>
      <c r="N36" s="1054"/>
      <c r="O36" s="1054"/>
      <c r="P36" s="1054"/>
      <c r="Q36" s="1055">
        <v>600</v>
      </c>
      <c r="R36" s="1054" t="s">
        <v>989</v>
      </c>
      <c r="S36" s="1054" t="s">
        <v>990</v>
      </c>
      <c r="T36" s="1056">
        <v>1632.5</v>
      </c>
      <c r="U36" s="1056"/>
      <c r="V36" s="1056"/>
    </row>
    <row r="37" spans="1:22" ht="31.5" hidden="1">
      <c r="A37" s="1048" t="s">
        <v>1002</v>
      </c>
      <c r="B37" s="1049" t="s">
        <v>1003</v>
      </c>
      <c r="C37" s="1049"/>
      <c r="D37" s="1049"/>
      <c r="E37" s="1049"/>
      <c r="F37" s="1049"/>
      <c r="G37" s="1049"/>
      <c r="H37" s="1049"/>
      <c r="I37" s="1049"/>
      <c r="J37" s="1049"/>
      <c r="K37" s="1049"/>
      <c r="L37" s="1049"/>
      <c r="M37" s="1049"/>
      <c r="N37" s="1049"/>
      <c r="O37" s="1049"/>
      <c r="P37" s="1049"/>
      <c r="Q37" s="1050"/>
      <c r="R37" s="1049" t="s">
        <v>953</v>
      </c>
      <c r="S37" s="1049" t="s">
        <v>953</v>
      </c>
      <c r="T37" s="1051">
        <v>19151</v>
      </c>
      <c r="U37" s="1051"/>
      <c r="V37" s="1051"/>
    </row>
    <row r="38" spans="1:22" ht="31.5" hidden="1">
      <c r="A38" s="1057" t="s">
        <v>1004</v>
      </c>
      <c r="B38" s="1054" t="s">
        <v>1003</v>
      </c>
      <c r="C38" s="1054"/>
      <c r="D38" s="1054"/>
      <c r="E38" s="1054"/>
      <c r="F38" s="1054"/>
      <c r="G38" s="1054"/>
      <c r="H38" s="1054"/>
      <c r="I38" s="1054"/>
      <c r="J38" s="1054"/>
      <c r="K38" s="1054"/>
      <c r="L38" s="1054"/>
      <c r="M38" s="1054"/>
      <c r="N38" s="1054"/>
      <c r="O38" s="1054"/>
      <c r="P38" s="1054"/>
      <c r="Q38" s="1055">
        <v>300</v>
      </c>
      <c r="R38" s="1054" t="s">
        <v>989</v>
      </c>
      <c r="S38" s="1054" t="s">
        <v>990</v>
      </c>
      <c r="T38" s="1056">
        <v>19151</v>
      </c>
      <c r="U38" s="1056"/>
      <c r="V38" s="1056"/>
    </row>
    <row r="39" spans="1:22" ht="31.5" hidden="1">
      <c r="A39" s="1048" t="s">
        <v>1005</v>
      </c>
      <c r="B39" s="1049" t="s">
        <v>1006</v>
      </c>
      <c r="C39" s="1049"/>
      <c r="D39" s="1049"/>
      <c r="E39" s="1049"/>
      <c r="F39" s="1049"/>
      <c r="G39" s="1049"/>
      <c r="H39" s="1049"/>
      <c r="I39" s="1049"/>
      <c r="J39" s="1049"/>
      <c r="K39" s="1049"/>
      <c r="L39" s="1049"/>
      <c r="M39" s="1049"/>
      <c r="N39" s="1049"/>
      <c r="O39" s="1049"/>
      <c r="P39" s="1049"/>
      <c r="Q39" s="1050"/>
      <c r="R39" s="1049" t="s">
        <v>953</v>
      </c>
      <c r="S39" s="1049" t="s">
        <v>953</v>
      </c>
      <c r="T39" s="1051">
        <v>21087</v>
      </c>
      <c r="U39" s="1051"/>
      <c r="V39" s="1051"/>
    </row>
    <row r="40" spans="1:22" ht="47.25" hidden="1">
      <c r="A40" s="1057" t="s">
        <v>1007</v>
      </c>
      <c r="B40" s="1054" t="s">
        <v>1006</v>
      </c>
      <c r="C40" s="1054"/>
      <c r="D40" s="1054"/>
      <c r="E40" s="1054"/>
      <c r="F40" s="1054"/>
      <c r="G40" s="1054"/>
      <c r="H40" s="1054"/>
      <c r="I40" s="1054"/>
      <c r="J40" s="1054"/>
      <c r="K40" s="1054"/>
      <c r="L40" s="1054"/>
      <c r="M40" s="1054"/>
      <c r="N40" s="1054"/>
      <c r="O40" s="1054"/>
      <c r="P40" s="1054"/>
      <c r="Q40" s="1055">
        <v>300</v>
      </c>
      <c r="R40" s="1054" t="s">
        <v>290</v>
      </c>
      <c r="S40" s="1054" t="s">
        <v>1008</v>
      </c>
      <c r="T40" s="1056">
        <v>21087</v>
      </c>
      <c r="U40" s="1056"/>
      <c r="V40" s="1056"/>
    </row>
    <row r="41" spans="1:22" ht="63" hidden="1">
      <c r="A41" s="1048" t="s">
        <v>1009</v>
      </c>
      <c r="B41" s="1049" t="s">
        <v>1010</v>
      </c>
      <c r="C41" s="1049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50"/>
      <c r="R41" s="1049" t="s">
        <v>953</v>
      </c>
      <c r="S41" s="1049" t="s">
        <v>953</v>
      </c>
      <c r="T41" s="1051">
        <v>12511.5</v>
      </c>
      <c r="U41" s="1051"/>
      <c r="V41" s="1051"/>
    </row>
    <row r="42" spans="1:22" ht="63" hidden="1">
      <c r="A42" s="1053" t="s">
        <v>1011</v>
      </c>
      <c r="B42" s="1054" t="s">
        <v>1010</v>
      </c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5">
        <v>300</v>
      </c>
      <c r="R42" s="1054" t="s">
        <v>989</v>
      </c>
      <c r="S42" s="1054" t="s">
        <v>962</v>
      </c>
      <c r="T42" s="1056">
        <v>12511.5</v>
      </c>
      <c r="U42" s="1056"/>
      <c r="V42" s="1056"/>
    </row>
    <row r="43" spans="1:22" ht="15.75" hidden="1">
      <c r="A43" s="1048" t="s">
        <v>1012</v>
      </c>
      <c r="B43" s="1049" t="s">
        <v>1013</v>
      </c>
      <c r="C43" s="1049"/>
      <c r="D43" s="1049"/>
      <c r="E43" s="1049"/>
      <c r="F43" s="1049"/>
      <c r="G43" s="1049"/>
      <c r="H43" s="1049"/>
      <c r="I43" s="1049"/>
      <c r="J43" s="1049"/>
      <c r="K43" s="1049"/>
      <c r="L43" s="1049"/>
      <c r="M43" s="1049"/>
      <c r="N43" s="1049"/>
      <c r="O43" s="1049"/>
      <c r="P43" s="1049"/>
      <c r="Q43" s="1050"/>
      <c r="R43" s="1049" t="s">
        <v>953</v>
      </c>
      <c r="S43" s="1049" t="s">
        <v>953</v>
      </c>
      <c r="T43" s="1051">
        <v>17330.5</v>
      </c>
      <c r="U43" s="1051"/>
      <c r="V43" s="1051"/>
    </row>
    <row r="44" spans="1:22" ht="31.5" hidden="1">
      <c r="A44" s="1048" t="s">
        <v>1014</v>
      </c>
      <c r="B44" s="1049" t="s">
        <v>1015</v>
      </c>
      <c r="C44" s="1049"/>
      <c r="D44" s="1049"/>
      <c r="E44" s="1049"/>
      <c r="F44" s="1049"/>
      <c r="G44" s="1049"/>
      <c r="H44" s="1049"/>
      <c r="I44" s="1049"/>
      <c r="J44" s="1049"/>
      <c r="K44" s="1049"/>
      <c r="L44" s="1049"/>
      <c r="M44" s="1049"/>
      <c r="N44" s="1049"/>
      <c r="O44" s="1049"/>
      <c r="P44" s="1049"/>
      <c r="Q44" s="1050"/>
      <c r="R44" s="1049" t="s">
        <v>953</v>
      </c>
      <c r="S44" s="1049" t="s">
        <v>953</v>
      </c>
      <c r="T44" s="1051">
        <v>17330.5</v>
      </c>
      <c r="U44" s="1051"/>
      <c r="V44" s="1051"/>
    </row>
    <row r="45" spans="1:22" ht="47.25" hidden="1">
      <c r="A45" s="1057" t="s">
        <v>1016</v>
      </c>
      <c r="B45" s="1054" t="s">
        <v>1015</v>
      </c>
      <c r="C45" s="1054"/>
      <c r="D45" s="1054"/>
      <c r="E45" s="1054"/>
      <c r="F45" s="1054"/>
      <c r="G45" s="1054"/>
      <c r="H45" s="1054"/>
      <c r="I45" s="1054"/>
      <c r="J45" s="1054"/>
      <c r="K45" s="1054"/>
      <c r="L45" s="1054"/>
      <c r="M45" s="1054"/>
      <c r="N45" s="1054"/>
      <c r="O45" s="1054"/>
      <c r="P45" s="1054"/>
      <c r="Q45" s="1055">
        <v>400</v>
      </c>
      <c r="R45" s="1054" t="s">
        <v>989</v>
      </c>
      <c r="S45" s="1054" t="s">
        <v>990</v>
      </c>
      <c r="T45" s="1056">
        <v>17330.5</v>
      </c>
      <c r="U45" s="1056"/>
      <c r="V45" s="1056"/>
    </row>
    <row r="46" spans="1:22" ht="31.5" hidden="1">
      <c r="A46" s="1048" t="s">
        <v>1017</v>
      </c>
      <c r="B46" s="1049" t="s">
        <v>1018</v>
      </c>
      <c r="C46" s="1049"/>
      <c r="D46" s="1049"/>
      <c r="E46" s="1049"/>
      <c r="F46" s="1049"/>
      <c r="G46" s="1049"/>
      <c r="H46" s="1049"/>
      <c r="I46" s="1049"/>
      <c r="J46" s="1049"/>
      <c r="K46" s="1049"/>
      <c r="L46" s="1049"/>
      <c r="M46" s="1049"/>
      <c r="N46" s="1049"/>
      <c r="O46" s="1049"/>
      <c r="P46" s="1049"/>
      <c r="Q46" s="1050"/>
      <c r="R46" s="1049" t="s">
        <v>953</v>
      </c>
      <c r="S46" s="1049" t="s">
        <v>953</v>
      </c>
      <c r="T46" s="1051">
        <v>152904.29999999999</v>
      </c>
      <c r="U46" s="1051"/>
      <c r="V46" s="1051"/>
    </row>
    <row r="47" spans="1:22" ht="15.75" hidden="1">
      <c r="A47" s="1048" t="s">
        <v>1019</v>
      </c>
      <c r="B47" s="1049" t="s">
        <v>1020</v>
      </c>
      <c r="C47" s="1049"/>
      <c r="D47" s="1049"/>
      <c r="E47" s="1049"/>
      <c r="F47" s="1049"/>
      <c r="G47" s="1049"/>
      <c r="H47" s="1049"/>
      <c r="I47" s="1049"/>
      <c r="J47" s="1049"/>
      <c r="K47" s="1049"/>
      <c r="L47" s="1049"/>
      <c r="M47" s="1049"/>
      <c r="N47" s="1049"/>
      <c r="O47" s="1049"/>
      <c r="P47" s="1049"/>
      <c r="Q47" s="1050"/>
      <c r="R47" s="1049" t="s">
        <v>953</v>
      </c>
      <c r="S47" s="1049" t="s">
        <v>953</v>
      </c>
      <c r="T47" s="1051">
        <v>2222.3000000000002</v>
      </c>
      <c r="U47" s="1051"/>
      <c r="V47" s="1051"/>
    </row>
    <row r="48" spans="1:22" ht="31.5" hidden="1">
      <c r="A48" s="1057" t="s">
        <v>1021</v>
      </c>
      <c r="B48" s="1054" t="s">
        <v>1020</v>
      </c>
      <c r="C48" s="1054"/>
      <c r="D48" s="1054"/>
      <c r="E48" s="1054"/>
      <c r="F48" s="1054"/>
      <c r="G48" s="1054"/>
      <c r="H48" s="1054"/>
      <c r="I48" s="1054"/>
      <c r="J48" s="1054"/>
      <c r="K48" s="1054"/>
      <c r="L48" s="1054"/>
      <c r="M48" s="1054"/>
      <c r="N48" s="1054"/>
      <c r="O48" s="1054"/>
      <c r="P48" s="1054"/>
      <c r="Q48" s="1055">
        <v>200</v>
      </c>
      <c r="R48" s="1054" t="s">
        <v>989</v>
      </c>
      <c r="S48" s="1054" t="s">
        <v>990</v>
      </c>
      <c r="T48" s="1056">
        <v>2222.3000000000002</v>
      </c>
      <c r="U48" s="1056"/>
      <c r="V48" s="1056"/>
    </row>
    <row r="49" spans="1:22" ht="31.5" hidden="1">
      <c r="A49" s="1048" t="s">
        <v>1022</v>
      </c>
      <c r="B49" s="1049" t="s">
        <v>1023</v>
      </c>
      <c r="C49" s="1049"/>
      <c r="D49" s="1049"/>
      <c r="E49" s="1049"/>
      <c r="F49" s="1049"/>
      <c r="G49" s="1049"/>
      <c r="H49" s="1049"/>
      <c r="I49" s="1049"/>
      <c r="J49" s="1049"/>
      <c r="K49" s="1049"/>
      <c r="L49" s="1049"/>
      <c r="M49" s="1049"/>
      <c r="N49" s="1049"/>
      <c r="O49" s="1049"/>
      <c r="P49" s="1049"/>
      <c r="Q49" s="1050"/>
      <c r="R49" s="1049" t="s">
        <v>953</v>
      </c>
      <c r="S49" s="1049" t="s">
        <v>953</v>
      </c>
      <c r="T49" s="1051">
        <v>477</v>
      </c>
      <c r="U49" s="1051"/>
      <c r="V49" s="1051"/>
    </row>
    <row r="50" spans="1:22" ht="47.25" hidden="1">
      <c r="A50" s="1057" t="s">
        <v>1024</v>
      </c>
      <c r="B50" s="1054" t="s">
        <v>1023</v>
      </c>
      <c r="C50" s="1054"/>
      <c r="D50" s="1054"/>
      <c r="E50" s="1054"/>
      <c r="F50" s="1054"/>
      <c r="G50" s="1054"/>
      <c r="H50" s="1054"/>
      <c r="I50" s="1054"/>
      <c r="J50" s="1054"/>
      <c r="K50" s="1054"/>
      <c r="L50" s="1054"/>
      <c r="M50" s="1054"/>
      <c r="N50" s="1054"/>
      <c r="O50" s="1054"/>
      <c r="P50" s="1054"/>
      <c r="Q50" s="1055">
        <v>600</v>
      </c>
      <c r="R50" s="1054" t="s">
        <v>989</v>
      </c>
      <c r="S50" s="1054" t="s">
        <v>990</v>
      </c>
      <c r="T50" s="1056">
        <v>477</v>
      </c>
      <c r="U50" s="1056"/>
      <c r="V50" s="1056"/>
    </row>
    <row r="51" spans="1:22" ht="31.5" hidden="1">
      <c r="A51" s="1048" t="s">
        <v>1025</v>
      </c>
      <c r="B51" s="1049" t="s">
        <v>1026</v>
      </c>
      <c r="C51" s="1049"/>
      <c r="D51" s="1049"/>
      <c r="E51" s="1049"/>
      <c r="F51" s="1049"/>
      <c r="G51" s="1049"/>
      <c r="H51" s="1049"/>
      <c r="I51" s="1049"/>
      <c r="J51" s="1049"/>
      <c r="K51" s="1049"/>
      <c r="L51" s="1049"/>
      <c r="M51" s="1049"/>
      <c r="N51" s="1049"/>
      <c r="O51" s="1049"/>
      <c r="P51" s="1049"/>
      <c r="Q51" s="1050"/>
      <c r="R51" s="1049" t="s">
        <v>953</v>
      </c>
      <c r="S51" s="1049" t="s">
        <v>953</v>
      </c>
      <c r="T51" s="1051">
        <v>797</v>
      </c>
      <c r="U51" s="1051"/>
      <c r="V51" s="1051"/>
    </row>
    <row r="52" spans="1:22" ht="47.25" hidden="1">
      <c r="A52" s="1057" t="s">
        <v>1027</v>
      </c>
      <c r="B52" s="1054" t="s">
        <v>1026</v>
      </c>
      <c r="C52" s="1054"/>
      <c r="D52" s="1054"/>
      <c r="E52" s="1054"/>
      <c r="F52" s="1054"/>
      <c r="G52" s="1054"/>
      <c r="H52" s="1054"/>
      <c r="I52" s="1054"/>
      <c r="J52" s="1054"/>
      <c r="K52" s="1054"/>
      <c r="L52" s="1054"/>
      <c r="M52" s="1054"/>
      <c r="N52" s="1054"/>
      <c r="O52" s="1054"/>
      <c r="P52" s="1054"/>
      <c r="Q52" s="1055">
        <v>600</v>
      </c>
      <c r="R52" s="1054" t="s">
        <v>989</v>
      </c>
      <c r="S52" s="1054" t="s">
        <v>990</v>
      </c>
      <c r="T52" s="1056">
        <v>797</v>
      </c>
      <c r="U52" s="1056"/>
      <c r="V52" s="1056"/>
    </row>
    <row r="53" spans="1:22" ht="31.5" hidden="1">
      <c r="A53" s="1048" t="s">
        <v>1028</v>
      </c>
      <c r="B53" s="1049" t="s">
        <v>1029</v>
      </c>
      <c r="C53" s="1049"/>
      <c r="D53" s="1049"/>
      <c r="E53" s="1049"/>
      <c r="F53" s="1049"/>
      <c r="G53" s="1049"/>
      <c r="H53" s="1049"/>
      <c r="I53" s="1049"/>
      <c r="J53" s="1049"/>
      <c r="K53" s="1049"/>
      <c r="L53" s="1049"/>
      <c r="M53" s="1049"/>
      <c r="N53" s="1049"/>
      <c r="O53" s="1049"/>
      <c r="P53" s="1049"/>
      <c r="Q53" s="1050"/>
      <c r="R53" s="1049" t="s">
        <v>953</v>
      </c>
      <c r="S53" s="1049" t="s">
        <v>953</v>
      </c>
      <c r="T53" s="1051">
        <v>149408</v>
      </c>
      <c r="U53" s="1051"/>
      <c r="V53" s="1051"/>
    </row>
    <row r="54" spans="1:22" ht="47.25" hidden="1">
      <c r="A54" s="1057" t="s">
        <v>1030</v>
      </c>
      <c r="B54" s="1054" t="s">
        <v>1029</v>
      </c>
      <c r="C54" s="1054"/>
      <c r="D54" s="1054"/>
      <c r="E54" s="1054"/>
      <c r="F54" s="1054"/>
      <c r="G54" s="1054"/>
      <c r="H54" s="1054"/>
      <c r="I54" s="1054"/>
      <c r="J54" s="1054"/>
      <c r="K54" s="1054"/>
      <c r="L54" s="1054"/>
      <c r="M54" s="1054"/>
      <c r="N54" s="1054"/>
      <c r="O54" s="1054"/>
      <c r="P54" s="1054"/>
      <c r="Q54" s="1055">
        <v>400</v>
      </c>
      <c r="R54" s="1054" t="s">
        <v>989</v>
      </c>
      <c r="S54" s="1054" t="s">
        <v>990</v>
      </c>
      <c r="T54" s="1056">
        <v>149408</v>
      </c>
      <c r="U54" s="1056"/>
      <c r="V54" s="1056"/>
    </row>
    <row r="55" spans="1:22" ht="15.75" hidden="1">
      <c r="A55" s="1048" t="s">
        <v>1031</v>
      </c>
      <c r="B55" s="1049" t="s">
        <v>1032</v>
      </c>
      <c r="C55" s="1049"/>
      <c r="D55" s="1049"/>
      <c r="E55" s="1049"/>
      <c r="F55" s="1049"/>
      <c r="G55" s="1049"/>
      <c r="H55" s="1049"/>
      <c r="I55" s="1049"/>
      <c r="J55" s="1049"/>
      <c r="K55" s="1049"/>
      <c r="L55" s="1049"/>
      <c r="M55" s="1049"/>
      <c r="N55" s="1049"/>
      <c r="O55" s="1049"/>
      <c r="P55" s="1049"/>
      <c r="Q55" s="1050"/>
      <c r="R55" s="1049" t="s">
        <v>953</v>
      </c>
      <c r="S55" s="1049" t="s">
        <v>953</v>
      </c>
      <c r="T55" s="1051">
        <v>1000479.2</v>
      </c>
      <c r="U55" s="1051"/>
      <c r="V55" s="1051"/>
    </row>
    <row r="56" spans="1:22" ht="15.75" hidden="1">
      <c r="A56" s="1048" t="s">
        <v>1033</v>
      </c>
      <c r="B56" s="1049" t="s">
        <v>1034</v>
      </c>
      <c r="C56" s="1049"/>
      <c r="D56" s="1049"/>
      <c r="E56" s="1049"/>
      <c r="F56" s="1049"/>
      <c r="G56" s="1049"/>
      <c r="H56" s="1049"/>
      <c r="I56" s="1049"/>
      <c r="J56" s="1049"/>
      <c r="K56" s="1049"/>
      <c r="L56" s="1049"/>
      <c r="M56" s="1049"/>
      <c r="N56" s="1049"/>
      <c r="O56" s="1049"/>
      <c r="P56" s="1049"/>
      <c r="Q56" s="1050"/>
      <c r="R56" s="1049" t="s">
        <v>953</v>
      </c>
      <c r="S56" s="1049" t="s">
        <v>953</v>
      </c>
      <c r="T56" s="1051">
        <v>898969.59999999998</v>
      </c>
      <c r="U56" s="1051"/>
      <c r="V56" s="1051"/>
    </row>
    <row r="57" spans="1:22" ht="31.5" hidden="1">
      <c r="A57" s="1048" t="s">
        <v>1035</v>
      </c>
      <c r="B57" s="1049" t="s">
        <v>1036</v>
      </c>
      <c r="C57" s="1049"/>
      <c r="D57" s="1049"/>
      <c r="E57" s="1049"/>
      <c r="F57" s="1049"/>
      <c r="G57" s="1049"/>
      <c r="H57" s="1049"/>
      <c r="I57" s="1049"/>
      <c r="J57" s="1049"/>
      <c r="K57" s="1049"/>
      <c r="L57" s="1049"/>
      <c r="M57" s="1049"/>
      <c r="N57" s="1049"/>
      <c r="O57" s="1049"/>
      <c r="P57" s="1049"/>
      <c r="Q57" s="1050"/>
      <c r="R57" s="1049" t="s">
        <v>953</v>
      </c>
      <c r="S57" s="1049" t="s">
        <v>953</v>
      </c>
      <c r="T57" s="1051">
        <v>200276.6</v>
      </c>
      <c r="U57" s="1051"/>
      <c r="V57" s="1051"/>
    </row>
    <row r="58" spans="1:22" ht="47.25" hidden="1">
      <c r="A58" s="1057" t="s">
        <v>1037</v>
      </c>
      <c r="B58" s="1054" t="s">
        <v>1036</v>
      </c>
      <c r="C58" s="1054"/>
      <c r="D58" s="1054"/>
      <c r="E58" s="1054"/>
      <c r="F58" s="1054"/>
      <c r="G58" s="1054"/>
      <c r="H58" s="1054"/>
      <c r="I58" s="1054"/>
      <c r="J58" s="1054"/>
      <c r="K58" s="1054"/>
      <c r="L58" s="1054"/>
      <c r="M58" s="1054"/>
      <c r="N58" s="1054"/>
      <c r="O58" s="1054"/>
      <c r="P58" s="1054"/>
      <c r="Q58" s="1055">
        <v>200</v>
      </c>
      <c r="R58" s="1054" t="s">
        <v>989</v>
      </c>
      <c r="S58" s="1054" t="s">
        <v>1038</v>
      </c>
      <c r="T58" s="1056">
        <v>650</v>
      </c>
      <c r="U58" s="1056"/>
      <c r="V58" s="1056"/>
    </row>
    <row r="59" spans="1:22" ht="47.25" hidden="1">
      <c r="A59" s="1057" t="s">
        <v>1039</v>
      </c>
      <c r="B59" s="1054" t="s">
        <v>1036</v>
      </c>
      <c r="C59" s="1054"/>
      <c r="D59" s="1054"/>
      <c r="E59" s="1054"/>
      <c r="F59" s="1054"/>
      <c r="G59" s="1054"/>
      <c r="H59" s="1054"/>
      <c r="I59" s="1054"/>
      <c r="J59" s="1054"/>
      <c r="K59" s="1054"/>
      <c r="L59" s="1054"/>
      <c r="M59" s="1054"/>
      <c r="N59" s="1054"/>
      <c r="O59" s="1054"/>
      <c r="P59" s="1054"/>
      <c r="Q59" s="1055">
        <v>600</v>
      </c>
      <c r="R59" s="1054" t="s">
        <v>989</v>
      </c>
      <c r="S59" s="1054" t="s">
        <v>1038</v>
      </c>
      <c r="T59" s="1056">
        <v>199626.6</v>
      </c>
      <c r="U59" s="1056"/>
      <c r="V59" s="1056"/>
    </row>
    <row r="60" spans="1:22" ht="31.5" hidden="1">
      <c r="A60" s="1048" t="s">
        <v>1040</v>
      </c>
      <c r="B60" s="1049" t="s">
        <v>1041</v>
      </c>
      <c r="C60" s="1049"/>
      <c r="D60" s="1049"/>
      <c r="E60" s="1049"/>
      <c r="F60" s="1049"/>
      <c r="G60" s="1049"/>
      <c r="H60" s="1049"/>
      <c r="I60" s="1049"/>
      <c r="J60" s="1049"/>
      <c r="K60" s="1049"/>
      <c r="L60" s="1049"/>
      <c r="M60" s="1049"/>
      <c r="N60" s="1049"/>
      <c r="O60" s="1049"/>
      <c r="P60" s="1049"/>
      <c r="Q60" s="1050"/>
      <c r="R60" s="1049" t="s">
        <v>953</v>
      </c>
      <c r="S60" s="1049" t="s">
        <v>953</v>
      </c>
      <c r="T60" s="1051">
        <v>689342</v>
      </c>
      <c r="U60" s="1051"/>
      <c r="V60" s="1051"/>
    </row>
    <row r="61" spans="1:22" ht="47.25" hidden="1">
      <c r="A61" s="1057" t="s">
        <v>1042</v>
      </c>
      <c r="B61" s="1054" t="s">
        <v>1041</v>
      </c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5">
        <v>600</v>
      </c>
      <c r="R61" s="1054" t="s">
        <v>989</v>
      </c>
      <c r="S61" s="1054" t="s">
        <v>1038</v>
      </c>
      <c r="T61" s="1056">
        <v>689342</v>
      </c>
      <c r="U61" s="1056"/>
      <c r="V61" s="1056"/>
    </row>
    <row r="62" spans="1:22" ht="31.5" hidden="1">
      <c r="A62" s="1048" t="s">
        <v>1043</v>
      </c>
      <c r="B62" s="1049" t="s">
        <v>1044</v>
      </c>
      <c r="C62" s="1049"/>
      <c r="D62" s="1049"/>
      <c r="E62" s="1049"/>
      <c r="F62" s="1049"/>
      <c r="G62" s="1049"/>
      <c r="H62" s="1049"/>
      <c r="I62" s="1049"/>
      <c r="J62" s="1049"/>
      <c r="K62" s="1049"/>
      <c r="L62" s="1049"/>
      <c r="M62" s="1049"/>
      <c r="N62" s="1049"/>
      <c r="O62" s="1049"/>
      <c r="P62" s="1049"/>
      <c r="Q62" s="1050"/>
      <c r="R62" s="1049" t="s">
        <v>953</v>
      </c>
      <c r="S62" s="1049" t="s">
        <v>953</v>
      </c>
      <c r="T62" s="1051">
        <v>350</v>
      </c>
      <c r="U62" s="1051"/>
      <c r="V62" s="1051"/>
    </row>
    <row r="63" spans="1:22" ht="63" hidden="1">
      <c r="A63" s="1057" t="s">
        <v>1045</v>
      </c>
      <c r="B63" s="1054" t="s">
        <v>1044</v>
      </c>
      <c r="C63" s="1054"/>
      <c r="D63" s="1054"/>
      <c r="E63" s="1054"/>
      <c r="F63" s="1054"/>
      <c r="G63" s="1054"/>
      <c r="H63" s="1054"/>
      <c r="I63" s="1054"/>
      <c r="J63" s="1054"/>
      <c r="K63" s="1054"/>
      <c r="L63" s="1054"/>
      <c r="M63" s="1054"/>
      <c r="N63" s="1054"/>
      <c r="O63" s="1054"/>
      <c r="P63" s="1054"/>
      <c r="Q63" s="1055">
        <v>600</v>
      </c>
      <c r="R63" s="1054" t="s">
        <v>989</v>
      </c>
      <c r="S63" s="1054" t="s">
        <v>1038</v>
      </c>
      <c r="T63" s="1056">
        <v>350</v>
      </c>
      <c r="U63" s="1056"/>
      <c r="V63" s="1056"/>
    </row>
    <row r="64" spans="1:22" ht="15.75" hidden="1">
      <c r="A64" s="1048" t="s">
        <v>1046</v>
      </c>
      <c r="B64" s="1049" t="s">
        <v>1047</v>
      </c>
      <c r="C64" s="1049"/>
      <c r="D64" s="1049"/>
      <c r="E64" s="1049"/>
      <c r="F64" s="1049"/>
      <c r="G64" s="1049"/>
      <c r="H64" s="1049"/>
      <c r="I64" s="1049"/>
      <c r="J64" s="1049"/>
      <c r="K64" s="1049"/>
      <c r="L64" s="1049"/>
      <c r="M64" s="1049"/>
      <c r="N64" s="1049"/>
      <c r="O64" s="1049"/>
      <c r="P64" s="1049"/>
      <c r="Q64" s="1050"/>
      <c r="R64" s="1049" t="s">
        <v>953</v>
      </c>
      <c r="S64" s="1049" t="s">
        <v>953</v>
      </c>
      <c r="T64" s="1051">
        <v>8501</v>
      </c>
      <c r="U64" s="1051"/>
      <c r="V64" s="1051"/>
    </row>
    <row r="65" spans="1:22" ht="47.25" hidden="1">
      <c r="A65" s="1057" t="s">
        <v>1048</v>
      </c>
      <c r="B65" s="1054" t="s">
        <v>1047</v>
      </c>
      <c r="C65" s="1054"/>
      <c r="D65" s="1054"/>
      <c r="E65" s="1054"/>
      <c r="F65" s="1054"/>
      <c r="G65" s="1054"/>
      <c r="H65" s="1054"/>
      <c r="I65" s="1054"/>
      <c r="J65" s="1054"/>
      <c r="K65" s="1054"/>
      <c r="L65" s="1054"/>
      <c r="M65" s="1054"/>
      <c r="N65" s="1054"/>
      <c r="O65" s="1054"/>
      <c r="P65" s="1054"/>
      <c r="Q65" s="1055">
        <v>600</v>
      </c>
      <c r="R65" s="1054" t="s">
        <v>989</v>
      </c>
      <c r="S65" s="1054" t="s">
        <v>1038</v>
      </c>
      <c r="T65" s="1056">
        <v>8501</v>
      </c>
      <c r="U65" s="1056"/>
      <c r="V65" s="1056"/>
    </row>
    <row r="66" spans="1:22" ht="63" hidden="1">
      <c r="A66" s="1048" t="s">
        <v>1049</v>
      </c>
      <c r="B66" s="1049" t="s">
        <v>1050</v>
      </c>
      <c r="C66" s="1049"/>
      <c r="D66" s="1049"/>
      <c r="E66" s="1049"/>
      <c r="F66" s="1049"/>
      <c r="G66" s="1049"/>
      <c r="H66" s="1049"/>
      <c r="I66" s="1049"/>
      <c r="J66" s="1049"/>
      <c r="K66" s="1049"/>
      <c r="L66" s="1049"/>
      <c r="M66" s="1049"/>
      <c r="N66" s="1049"/>
      <c r="O66" s="1049"/>
      <c r="P66" s="1049"/>
      <c r="Q66" s="1050"/>
      <c r="R66" s="1049" t="s">
        <v>953</v>
      </c>
      <c r="S66" s="1049" t="s">
        <v>953</v>
      </c>
      <c r="T66" s="1051">
        <v>500</v>
      </c>
      <c r="U66" s="1051"/>
      <c r="V66" s="1051"/>
    </row>
    <row r="67" spans="1:22" ht="78.75" hidden="1">
      <c r="A67" s="1053" t="s">
        <v>1051</v>
      </c>
      <c r="B67" s="1054" t="s">
        <v>1050</v>
      </c>
      <c r="C67" s="1054"/>
      <c r="D67" s="1054"/>
      <c r="E67" s="1054"/>
      <c r="F67" s="1054"/>
      <c r="G67" s="1054"/>
      <c r="H67" s="1054"/>
      <c r="I67" s="1054"/>
      <c r="J67" s="1054"/>
      <c r="K67" s="1054"/>
      <c r="L67" s="1054"/>
      <c r="M67" s="1054"/>
      <c r="N67" s="1054"/>
      <c r="O67" s="1054"/>
      <c r="P67" s="1054"/>
      <c r="Q67" s="1055">
        <v>600</v>
      </c>
      <c r="R67" s="1054" t="s">
        <v>989</v>
      </c>
      <c r="S67" s="1054" t="s">
        <v>1038</v>
      </c>
      <c r="T67" s="1056">
        <v>500</v>
      </c>
      <c r="U67" s="1056"/>
      <c r="V67" s="1056"/>
    </row>
    <row r="68" spans="1:22" ht="15.75" hidden="1">
      <c r="A68" s="1048" t="s">
        <v>1052</v>
      </c>
      <c r="B68" s="1049" t="s">
        <v>1053</v>
      </c>
      <c r="C68" s="1049"/>
      <c r="D68" s="1049"/>
      <c r="E68" s="1049"/>
      <c r="F68" s="1049"/>
      <c r="G68" s="1049"/>
      <c r="H68" s="1049"/>
      <c r="I68" s="1049"/>
      <c r="J68" s="1049"/>
      <c r="K68" s="1049"/>
      <c r="L68" s="1049"/>
      <c r="M68" s="1049"/>
      <c r="N68" s="1049"/>
      <c r="O68" s="1049"/>
      <c r="P68" s="1049"/>
      <c r="Q68" s="1050"/>
      <c r="R68" s="1049" t="s">
        <v>953</v>
      </c>
      <c r="S68" s="1049" t="s">
        <v>953</v>
      </c>
      <c r="T68" s="1051">
        <v>51668.4</v>
      </c>
      <c r="U68" s="1051"/>
      <c r="V68" s="1051"/>
    </row>
    <row r="69" spans="1:22" ht="47.25" hidden="1">
      <c r="A69" s="1048" t="s">
        <v>1054</v>
      </c>
      <c r="B69" s="1049" t="s">
        <v>1055</v>
      </c>
      <c r="C69" s="1049"/>
      <c r="D69" s="1049"/>
      <c r="E69" s="1049"/>
      <c r="F69" s="1049"/>
      <c r="G69" s="1049"/>
      <c r="H69" s="1049"/>
      <c r="I69" s="1049"/>
      <c r="J69" s="1049"/>
      <c r="K69" s="1049"/>
      <c r="L69" s="1049"/>
      <c r="M69" s="1049"/>
      <c r="N69" s="1049"/>
      <c r="O69" s="1049"/>
      <c r="P69" s="1049"/>
      <c r="Q69" s="1050"/>
      <c r="R69" s="1049" t="s">
        <v>953</v>
      </c>
      <c r="S69" s="1049" t="s">
        <v>953</v>
      </c>
      <c r="T69" s="1051">
        <v>300</v>
      </c>
      <c r="U69" s="1051"/>
      <c r="V69" s="1051"/>
    </row>
    <row r="70" spans="1:22" ht="47.25" hidden="1">
      <c r="A70" s="1057" t="s">
        <v>1056</v>
      </c>
      <c r="B70" s="1054" t="s">
        <v>1055</v>
      </c>
      <c r="C70" s="1054"/>
      <c r="D70" s="1054"/>
      <c r="E70" s="1054"/>
      <c r="F70" s="1054"/>
      <c r="G70" s="1054"/>
      <c r="H70" s="1054"/>
      <c r="I70" s="1054"/>
      <c r="J70" s="1054"/>
      <c r="K70" s="1054"/>
      <c r="L70" s="1054"/>
      <c r="M70" s="1054"/>
      <c r="N70" s="1054"/>
      <c r="O70" s="1054"/>
      <c r="P70" s="1054"/>
      <c r="Q70" s="1055">
        <v>300</v>
      </c>
      <c r="R70" s="1054" t="s">
        <v>989</v>
      </c>
      <c r="S70" s="1054" t="s">
        <v>1038</v>
      </c>
      <c r="T70" s="1056">
        <v>300</v>
      </c>
      <c r="U70" s="1056"/>
      <c r="V70" s="1056"/>
    </row>
    <row r="71" spans="1:22" ht="47.25" hidden="1">
      <c r="A71" s="1048" t="s">
        <v>996</v>
      </c>
      <c r="B71" s="1049" t="s">
        <v>1057</v>
      </c>
      <c r="C71" s="1049"/>
      <c r="D71" s="1049"/>
      <c r="E71" s="1049"/>
      <c r="F71" s="1049"/>
      <c r="G71" s="1049"/>
      <c r="H71" s="1049"/>
      <c r="I71" s="1049"/>
      <c r="J71" s="1049"/>
      <c r="K71" s="1049"/>
      <c r="L71" s="1049"/>
      <c r="M71" s="1049"/>
      <c r="N71" s="1049"/>
      <c r="O71" s="1049"/>
      <c r="P71" s="1049"/>
      <c r="Q71" s="1050"/>
      <c r="R71" s="1049" t="s">
        <v>953</v>
      </c>
      <c r="S71" s="1049" t="s">
        <v>953</v>
      </c>
      <c r="T71" s="1051">
        <v>41.4</v>
      </c>
      <c r="U71" s="1051"/>
      <c r="V71" s="1051"/>
    </row>
    <row r="72" spans="1:22" ht="63" hidden="1">
      <c r="A72" s="1057" t="s">
        <v>998</v>
      </c>
      <c r="B72" s="1054" t="s">
        <v>1057</v>
      </c>
      <c r="C72" s="1054"/>
      <c r="D72" s="1054"/>
      <c r="E72" s="1054"/>
      <c r="F72" s="1054"/>
      <c r="G72" s="1054"/>
      <c r="H72" s="1054"/>
      <c r="I72" s="1054"/>
      <c r="J72" s="1054"/>
      <c r="K72" s="1054"/>
      <c r="L72" s="1054"/>
      <c r="M72" s="1054"/>
      <c r="N72" s="1054"/>
      <c r="O72" s="1054"/>
      <c r="P72" s="1054"/>
      <c r="Q72" s="1055">
        <v>300</v>
      </c>
      <c r="R72" s="1054" t="s">
        <v>989</v>
      </c>
      <c r="S72" s="1054" t="s">
        <v>962</v>
      </c>
      <c r="T72" s="1056">
        <v>41.4</v>
      </c>
      <c r="U72" s="1056"/>
      <c r="V72" s="1056"/>
    </row>
    <row r="73" spans="1:22" ht="31.5" hidden="1">
      <c r="A73" s="1048" t="s">
        <v>1058</v>
      </c>
      <c r="B73" s="1049" t="s">
        <v>1059</v>
      </c>
      <c r="C73" s="1049"/>
      <c r="D73" s="1049"/>
      <c r="E73" s="1049"/>
      <c r="F73" s="1049"/>
      <c r="G73" s="1049"/>
      <c r="H73" s="1049"/>
      <c r="I73" s="1049"/>
      <c r="J73" s="1049"/>
      <c r="K73" s="1049"/>
      <c r="L73" s="1049"/>
      <c r="M73" s="1049"/>
      <c r="N73" s="1049"/>
      <c r="O73" s="1049"/>
      <c r="P73" s="1049"/>
      <c r="Q73" s="1050"/>
      <c r="R73" s="1049" t="s">
        <v>953</v>
      </c>
      <c r="S73" s="1049" t="s">
        <v>953</v>
      </c>
      <c r="T73" s="1051">
        <v>2825.2</v>
      </c>
      <c r="U73" s="1051"/>
      <c r="V73" s="1051"/>
    </row>
    <row r="74" spans="1:22" ht="47.25" hidden="1">
      <c r="A74" s="1057" t="s">
        <v>1060</v>
      </c>
      <c r="B74" s="1054" t="s">
        <v>1059</v>
      </c>
      <c r="C74" s="1054"/>
      <c r="D74" s="1054"/>
      <c r="E74" s="1054"/>
      <c r="F74" s="1054"/>
      <c r="G74" s="1054"/>
      <c r="H74" s="1054"/>
      <c r="I74" s="1054"/>
      <c r="J74" s="1054"/>
      <c r="K74" s="1054"/>
      <c r="L74" s="1054"/>
      <c r="M74" s="1054"/>
      <c r="N74" s="1054"/>
      <c r="O74" s="1054"/>
      <c r="P74" s="1054"/>
      <c r="Q74" s="1055">
        <v>600</v>
      </c>
      <c r="R74" s="1054" t="s">
        <v>989</v>
      </c>
      <c r="S74" s="1054" t="s">
        <v>1038</v>
      </c>
      <c r="T74" s="1056">
        <v>2825.2</v>
      </c>
      <c r="U74" s="1056"/>
      <c r="V74" s="1056"/>
    </row>
    <row r="75" spans="1:22" ht="15.75" hidden="1">
      <c r="A75" s="1048" t="s">
        <v>1061</v>
      </c>
      <c r="B75" s="1049" t="s">
        <v>1062</v>
      </c>
      <c r="C75" s="1049"/>
      <c r="D75" s="1049"/>
      <c r="E75" s="1049"/>
      <c r="F75" s="1049"/>
      <c r="G75" s="1049"/>
      <c r="H75" s="1049"/>
      <c r="I75" s="1049"/>
      <c r="J75" s="1049"/>
      <c r="K75" s="1049"/>
      <c r="L75" s="1049"/>
      <c r="M75" s="1049"/>
      <c r="N75" s="1049"/>
      <c r="O75" s="1049"/>
      <c r="P75" s="1049"/>
      <c r="Q75" s="1050"/>
      <c r="R75" s="1049" t="s">
        <v>953</v>
      </c>
      <c r="S75" s="1049" t="s">
        <v>953</v>
      </c>
      <c r="T75" s="1051">
        <v>21036</v>
      </c>
      <c r="U75" s="1051"/>
      <c r="V75" s="1051"/>
    </row>
    <row r="76" spans="1:22" ht="47.25" hidden="1">
      <c r="A76" s="1057" t="s">
        <v>1063</v>
      </c>
      <c r="B76" s="1054" t="s">
        <v>1062</v>
      </c>
      <c r="C76" s="1054"/>
      <c r="D76" s="1054"/>
      <c r="E76" s="1054"/>
      <c r="F76" s="1054"/>
      <c r="G76" s="1054"/>
      <c r="H76" s="1054"/>
      <c r="I76" s="1054"/>
      <c r="J76" s="1054"/>
      <c r="K76" s="1054"/>
      <c r="L76" s="1054"/>
      <c r="M76" s="1054"/>
      <c r="N76" s="1054"/>
      <c r="O76" s="1054"/>
      <c r="P76" s="1054"/>
      <c r="Q76" s="1055">
        <v>600</v>
      </c>
      <c r="R76" s="1054" t="s">
        <v>290</v>
      </c>
      <c r="S76" s="1054" t="s">
        <v>961</v>
      </c>
      <c r="T76" s="1056">
        <v>21036</v>
      </c>
      <c r="U76" s="1056"/>
      <c r="V76" s="1056"/>
    </row>
    <row r="77" spans="1:22" ht="63" hidden="1">
      <c r="A77" s="1048" t="s">
        <v>1064</v>
      </c>
      <c r="B77" s="1049" t="s">
        <v>1065</v>
      </c>
      <c r="C77" s="1049"/>
      <c r="D77" s="1049"/>
      <c r="E77" s="1049"/>
      <c r="F77" s="1049"/>
      <c r="G77" s="1049"/>
      <c r="H77" s="1049"/>
      <c r="I77" s="1049"/>
      <c r="J77" s="1049"/>
      <c r="K77" s="1049"/>
      <c r="L77" s="1049"/>
      <c r="M77" s="1049"/>
      <c r="N77" s="1049"/>
      <c r="O77" s="1049"/>
      <c r="P77" s="1049"/>
      <c r="Q77" s="1050"/>
      <c r="R77" s="1049" t="s">
        <v>953</v>
      </c>
      <c r="S77" s="1049" t="s">
        <v>953</v>
      </c>
      <c r="T77" s="1051">
        <v>27465.8</v>
      </c>
      <c r="U77" s="1051"/>
      <c r="V77" s="1051"/>
    </row>
    <row r="78" spans="1:22" ht="78.75" hidden="1">
      <c r="A78" s="1053" t="s">
        <v>1066</v>
      </c>
      <c r="B78" s="1054" t="s">
        <v>1065</v>
      </c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5">
        <v>300</v>
      </c>
      <c r="R78" s="1054" t="s">
        <v>989</v>
      </c>
      <c r="S78" s="1054" t="s">
        <v>962</v>
      </c>
      <c r="T78" s="1056">
        <v>27465.8</v>
      </c>
      <c r="U78" s="1056"/>
      <c r="V78" s="1056"/>
    </row>
    <row r="79" spans="1:22" ht="31.5" hidden="1">
      <c r="A79" s="1048" t="s">
        <v>1067</v>
      </c>
      <c r="B79" s="1049" t="s">
        <v>1068</v>
      </c>
      <c r="C79" s="1049"/>
      <c r="D79" s="1049"/>
      <c r="E79" s="1049"/>
      <c r="F79" s="1049"/>
      <c r="G79" s="1049"/>
      <c r="H79" s="1049"/>
      <c r="I79" s="1049"/>
      <c r="J79" s="1049"/>
      <c r="K79" s="1049"/>
      <c r="L79" s="1049"/>
      <c r="M79" s="1049"/>
      <c r="N79" s="1049"/>
      <c r="O79" s="1049"/>
      <c r="P79" s="1049"/>
      <c r="Q79" s="1050"/>
      <c r="R79" s="1049" t="s">
        <v>953</v>
      </c>
      <c r="S79" s="1049" t="s">
        <v>953</v>
      </c>
      <c r="T79" s="1051">
        <v>40417.599999999999</v>
      </c>
      <c r="U79" s="1051"/>
      <c r="V79" s="1051"/>
    </row>
    <row r="80" spans="1:22" ht="47.25" hidden="1">
      <c r="A80" s="1048" t="s">
        <v>1069</v>
      </c>
      <c r="B80" s="1049" t="s">
        <v>1070</v>
      </c>
      <c r="C80" s="1049"/>
      <c r="D80" s="1049"/>
      <c r="E80" s="1049"/>
      <c r="F80" s="1049"/>
      <c r="G80" s="1049"/>
      <c r="H80" s="1049"/>
      <c r="I80" s="1049"/>
      <c r="J80" s="1049"/>
      <c r="K80" s="1049"/>
      <c r="L80" s="1049"/>
      <c r="M80" s="1049"/>
      <c r="N80" s="1049"/>
      <c r="O80" s="1049"/>
      <c r="P80" s="1049"/>
      <c r="Q80" s="1050"/>
      <c r="R80" s="1049" t="s">
        <v>953</v>
      </c>
      <c r="S80" s="1049" t="s">
        <v>953</v>
      </c>
      <c r="T80" s="1051">
        <v>3562</v>
      </c>
      <c r="U80" s="1051"/>
      <c r="V80" s="1051"/>
    </row>
    <row r="81" spans="1:22" ht="78.75" hidden="1">
      <c r="A81" s="1053" t="s">
        <v>1071</v>
      </c>
      <c r="B81" s="1054" t="s">
        <v>1070</v>
      </c>
      <c r="C81" s="1054"/>
      <c r="D81" s="1054"/>
      <c r="E81" s="1054"/>
      <c r="F81" s="1054"/>
      <c r="G81" s="1054"/>
      <c r="H81" s="1054"/>
      <c r="I81" s="1054"/>
      <c r="J81" s="1054"/>
      <c r="K81" s="1054"/>
      <c r="L81" s="1054"/>
      <c r="M81" s="1054"/>
      <c r="N81" s="1054"/>
      <c r="O81" s="1054"/>
      <c r="P81" s="1054"/>
      <c r="Q81" s="1055">
        <v>200</v>
      </c>
      <c r="R81" s="1054" t="s">
        <v>989</v>
      </c>
      <c r="S81" s="1054" t="s">
        <v>1038</v>
      </c>
      <c r="T81" s="1056">
        <v>3562</v>
      </c>
      <c r="U81" s="1056"/>
      <c r="V81" s="1056"/>
    </row>
    <row r="82" spans="1:22" ht="15.75" hidden="1">
      <c r="A82" s="1048" t="s">
        <v>1019</v>
      </c>
      <c r="B82" s="1049" t="s">
        <v>1072</v>
      </c>
      <c r="C82" s="1049"/>
      <c r="D82" s="1049"/>
      <c r="E82" s="1049"/>
      <c r="F82" s="1049"/>
      <c r="G82" s="1049"/>
      <c r="H82" s="1049"/>
      <c r="I82" s="1049"/>
      <c r="J82" s="1049"/>
      <c r="K82" s="1049"/>
      <c r="L82" s="1049"/>
      <c r="M82" s="1049"/>
      <c r="N82" s="1049"/>
      <c r="O82" s="1049"/>
      <c r="P82" s="1049"/>
      <c r="Q82" s="1050"/>
      <c r="R82" s="1049" t="s">
        <v>953</v>
      </c>
      <c r="S82" s="1049" t="s">
        <v>953</v>
      </c>
      <c r="T82" s="1051">
        <v>12411.1</v>
      </c>
      <c r="U82" s="1051"/>
      <c r="V82" s="1051"/>
    </row>
    <row r="83" spans="1:22" ht="31.5" hidden="1">
      <c r="A83" s="1057" t="s">
        <v>1021</v>
      </c>
      <c r="B83" s="1054" t="s">
        <v>1072</v>
      </c>
      <c r="C83" s="1054"/>
      <c r="D83" s="1054"/>
      <c r="E83" s="1054"/>
      <c r="F83" s="1054"/>
      <c r="G83" s="1054"/>
      <c r="H83" s="1054"/>
      <c r="I83" s="1054"/>
      <c r="J83" s="1054"/>
      <c r="K83" s="1054"/>
      <c r="L83" s="1054"/>
      <c r="M83" s="1054"/>
      <c r="N83" s="1054"/>
      <c r="O83" s="1054"/>
      <c r="P83" s="1054"/>
      <c r="Q83" s="1055">
        <v>200</v>
      </c>
      <c r="R83" s="1054" t="s">
        <v>989</v>
      </c>
      <c r="S83" s="1054" t="s">
        <v>1038</v>
      </c>
      <c r="T83" s="1056">
        <v>12411.1</v>
      </c>
      <c r="U83" s="1056"/>
      <c r="V83" s="1056"/>
    </row>
    <row r="84" spans="1:22" ht="31.5" hidden="1">
      <c r="A84" s="1048" t="s">
        <v>1073</v>
      </c>
      <c r="B84" s="1049" t="s">
        <v>1074</v>
      </c>
      <c r="C84" s="1049"/>
      <c r="D84" s="1049"/>
      <c r="E84" s="1049"/>
      <c r="F84" s="1049"/>
      <c r="G84" s="1049"/>
      <c r="H84" s="1049"/>
      <c r="I84" s="1049"/>
      <c r="J84" s="1049"/>
      <c r="K84" s="1049"/>
      <c r="L84" s="1049"/>
      <c r="M84" s="1049"/>
      <c r="N84" s="1049"/>
      <c r="O84" s="1049"/>
      <c r="P84" s="1049"/>
      <c r="Q84" s="1050"/>
      <c r="R84" s="1049" t="s">
        <v>953</v>
      </c>
      <c r="S84" s="1049" t="s">
        <v>953</v>
      </c>
      <c r="T84" s="1051">
        <v>175</v>
      </c>
      <c r="U84" s="1051"/>
      <c r="V84" s="1051"/>
    </row>
    <row r="85" spans="1:22" ht="63" hidden="1">
      <c r="A85" s="1057" t="s">
        <v>1075</v>
      </c>
      <c r="B85" s="1054" t="s">
        <v>1074</v>
      </c>
      <c r="C85" s="1054"/>
      <c r="D85" s="1054"/>
      <c r="E85" s="1054"/>
      <c r="F85" s="1054"/>
      <c r="G85" s="1054"/>
      <c r="H85" s="1054"/>
      <c r="I85" s="1054"/>
      <c r="J85" s="1054"/>
      <c r="K85" s="1054"/>
      <c r="L85" s="1054"/>
      <c r="M85" s="1054"/>
      <c r="N85" s="1054"/>
      <c r="O85" s="1054"/>
      <c r="P85" s="1054"/>
      <c r="Q85" s="1055">
        <v>600</v>
      </c>
      <c r="R85" s="1054" t="s">
        <v>989</v>
      </c>
      <c r="S85" s="1054" t="s">
        <v>1038</v>
      </c>
      <c r="T85" s="1056">
        <v>175</v>
      </c>
      <c r="U85" s="1056"/>
      <c r="V85" s="1056"/>
    </row>
    <row r="86" spans="1:22" ht="47.25" hidden="1">
      <c r="A86" s="1048" t="s">
        <v>1076</v>
      </c>
      <c r="B86" s="1049" t="s">
        <v>1077</v>
      </c>
      <c r="C86" s="1049"/>
      <c r="D86" s="1049"/>
      <c r="E86" s="1049"/>
      <c r="F86" s="1049"/>
      <c r="G86" s="1049"/>
      <c r="H86" s="1049"/>
      <c r="I86" s="1049"/>
      <c r="J86" s="1049"/>
      <c r="K86" s="1049"/>
      <c r="L86" s="1049"/>
      <c r="M86" s="1049"/>
      <c r="N86" s="1049"/>
      <c r="O86" s="1049"/>
      <c r="P86" s="1049"/>
      <c r="Q86" s="1050"/>
      <c r="R86" s="1049" t="s">
        <v>953</v>
      </c>
      <c r="S86" s="1049" t="s">
        <v>953</v>
      </c>
      <c r="T86" s="1051">
        <v>2461</v>
      </c>
      <c r="U86" s="1051"/>
      <c r="V86" s="1051"/>
    </row>
    <row r="87" spans="1:22" ht="63" hidden="1">
      <c r="A87" s="1057" t="s">
        <v>1078</v>
      </c>
      <c r="B87" s="1054" t="s">
        <v>1077</v>
      </c>
      <c r="C87" s="1054"/>
      <c r="D87" s="1054"/>
      <c r="E87" s="1054"/>
      <c r="F87" s="1054"/>
      <c r="G87" s="1054"/>
      <c r="H87" s="1054"/>
      <c r="I87" s="1054"/>
      <c r="J87" s="1054"/>
      <c r="K87" s="1054"/>
      <c r="L87" s="1054"/>
      <c r="M87" s="1054"/>
      <c r="N87" s="1054"/>
      <c r="O87" s="1054"/>
      <c r="P87" s="1054"/>
      <c r="Q87" s="1055">
        <v>200</v>
      </c>
      <c r="R87" s="1054" t="s">
        <v>989</v>
      </c>
      <c r="S87" s="1054" t="s">
        <v>1038</v>
      </c>
      <c r="T87" s="1056">
        <v>2461</v>
      </c>
      <c r="U87" s="1056"/>
      <c r="V87" s="1056"/>
    </row>
    <row r="88" spans="1:22" ht="31.5" hidden="1">
      <c r="A88" s="1048" t="s">
        <v>1028</v>
      </c>
      <c r="B88" s="1049" t="s">
        <v>1079</v>
      </c>
      <c r="C88" s="1049"/>
      <c r="D88" s="1049"/>
      <c r="E88" s="1049"/>
      <c r="F88" s="1049"/>
      <c r="G88" s="1049"/>
      <c r="H88" s="1049"/>
      <c r="I88" s="1049"/>
      <c r="J88" s="1049"/>
      <c r="K88" s="1049"/>
      <c r="L88" s="1049"/>
      <c r="M88" s="1049"/>
      <c r="N88" s="1049"/>
      <c r="O88" s="1049"/>
      <c r="P88" s="1049"/>
      <c r="Q88" s="1050"/>
      <c r="R88" s="1049" t="s">
        <v>953</v>
      </c>
      <c r="S88" s="1049" t="s">
        <v>953</v>
      </c>
      <c r="T88" s="1051">
        <v>3000</v>
      </c>
      <c r="U88" s="1051"/>
      <c r="V88" s="1051"/>
    </row>
    <row r="89" spans="1:22" ht="47.25" hidden="1">
      <c r="A89" s="1057" t="s">
        <v>1030</v>
      </c>
      <c r="B89" s="1054" t="s">
        <v>1079</v>
      </c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5">
        <v>400</v>
      </c>
      <c r="R89" s="1054" t="s">
        <v>989</v>
      </c>
      <c r="S89" s="1054" t="s">
        <v>1038</v>
      </c>
      <c r="T89" s="1056">
        <v>3000</v>
      </c>
      <c r="U89" s="1056"/>
      <c r="V89" s="1056"/>
    </row>
    <row r="90" spans="1:22" ht="31.5" hidden="1">
      <c r="A90" s="1048" t="s">
        <v>1080</v>
      </c>
      <c r="B90" s="1049" t="s">
        <v>1081</v>
      </c>
      <c r="C90" s="1049"/>
      <c r="D90" s="1049"/>
      <c r="E90" s="1049"/>
      <c r="F90" s="1049"/>
      <c r="G90" s="1049"/>
      <c r="H90" s="1049"/>
      <c r="I90" s="1049"/>
      <c r="J90" s="1049"/>
      <c r="K90" s="1049"/>
      <c r="L90" s="1049"/>
      <c r="M90" s="1049"/>
      <c r="N90" s="1049"/>
      <c r="O90" s="1049"/>
      <c r="P90" s="1049"/>
      <c r="Q90" s="1050"/>
      <c r="R90" s="1049" t="s">
        <v>953</v>
      </c>
      <c r="S90" s="1049" t="s">
        <v>953</v>
      </c>
      <c r="T90" s="1051">
        <v>17593.400000000001</v>
      </c>
      <c r="U90" s="1051"/>
      <c r="V90" s="1051"/>
    </row>
    <row r="91" spans="1:22" ht="47.25" hidden="1">
      <c r="A91" s="1057" t="s">
        <v>1082</v>
      </c>
      <c r="B91" s="1054" t="s">
        <v>1081</v>
      </c>
      <c r="C91" s="1054"/>
      <c r="D91" s="1054"/>
      <c r="E91" s="1054"/>
      <c r="F91" s="1054"/>
      <c r="G91" s="1054"/>
      <c r="H91" s="1054"/>
      <c r="I91" s="1054"/>
      <c r="J91" s="1054"/>
      <c r="K91" s="1054"/>
      <c r="L91" s="1054"/>
      <c r="M91" s="1054"/>
      <c r="N91" s="1054"/>
      <c r="O91" s="1054"/>
      <c r="P91" s="1054"/>
      <c r="Q91" s="1055">
        <v>200</v>
      </c>
      <c r="R91" s="1054" t="s">
        <v>989</v>
      </c>
      <c r="S91" s="1054" t="s">
        <v>1038</v>
      </c>
      <c r="T91" s="1056">
        <v>17593.400000000001</v>
      </c>
      <c r="U91" s="1056"/>
      <c r="V91" s="1056"/>
    </row>
    <row r="92" spans="1:22" ht="47.25" hidden="1">
      <c r="A92" s="1048" t="s">
        <v>1083</v>
      </c>
      <c r="B92" s="1049" t="s">
        <v>1084</v>
      </c>
      <c r="C92" s="1049"/>
      <c r="D92" s="1049"/>
      <c r="E92" s="1049"/>
      <c r="F92" s="1049"/>
      <c r="G92" s="1049"/>
      <c r="H92" s="1049"/>
      <c r="I92" s="1049"/>
      <c r="J92" s="1049"/>
      <c r="K92" s="1049"/>
      <c r="L92" s="1049"/>
      <c r="M92" s="1049"/>
      <c r="N92" s="1049"/>
      <c r="O92" s="1049"/>
      <c r="P92" s="1049"/>
      <c r="Q92" s="1050"/>
      <c r="R92" s="1049" t="s">
        <v>953</v>
      </c>
      <c r="S92" s="1049" t="s">
        <v>953</v>
      </c>
      <c r="T92" s="1051">
        <v>1215</v>
      </c>
      <c r="U92" s="1051"/>
      <c r="V92" s="1051"/>
    </row>
    <row r="93" spans="1:22" ht="63" hidden="1">
      <c r="A93" s="1057" t="s">
        <v>1085</v>
      </c>
      <c r="B93" s="1054" t="s">
        <v>1084</v>
      </c>
      <c r="C93" s="1054"/>
      <c r="D93" s="1054"/>
      <c r="E93" s="1054"/>
      <c r="F93" s="1054"/>
      <c r="G93" s="1054"/>
      <c r="H93" s="1054"/>
      <c r="I93" s="1054"/>
      <c r="J93" s="1054"/>
      <c r="K93" s="1054"/>
      <c r="L93" s="1054"/>
      <c r="M93" s="1054"/>
      <c r="N93" s="1054"/>
      <c r="O93" s="1054"/>
      <c r="P93" s="1054"/>
      <c r="Q93" s="1055">
        <v>200</v>
      </c>
      <c r="R93" s="1054" t="s">
        <v>989</v>
      </c>
      <c r="S93" s="1054" t="s">
        <v>1038</v>
      </c>
      <c r="T93" s="1056">
        <v>1215</v>
      </c>
      <c r="U93" s="1056"/>
      <c r="V93" s="1056"/>
    </row>
    <row r="94" spans="1:22" ht="15.75" hidden="1">
      <c r="A94" s="1048" t="s">
        <v>1086</v>
      </c>
      <c r="B94" s="1049" t="s">
        <v>1087</v>
      </c>
      <c r="C94" s="1049"/>
      <c r="D94" s="1049"/>
      <c r="E94" s="1049"/>
      <c r="F94" s="1049"/>
      <c r="G94" s="1049"/>
      <c r="H94" s="1049"/>
      <c r="I94" s="1049"/>
      <c r="J94" s="1049"/>
      <c r="K94" s="1049"/>
      <c r="L94" s="1049"/>
      <c r="M94" s="1049"/>
      <c r="N94" s="1049"/>
      <c r="O94" s="1049"/>
      <c r="P94" s="1049"/>
      <c r="Q94" s="1050"/>
      <c r="R94" s="1049" t="s">
        <v>953</v>
      </c>
      <c r="S94" s="1049" t="s">
        <v>953</v>
      </c>
      <c r="T94" s="1051">
        <v>9423.6</v>
      </c>
      <c r="U94" s="1051"/>
      <c r="V94" s="1051"/>
    </row>
    <row r="95" spans="1:22" ht="15.75" hidden="1">
      <c r="A95" s="1048" t="s">
        <v>1088</v>
      </c>
      <c r="B95" s="1049" t="s">
        <v>1089</v>
      </c>
      <c r="C95" s="1049"/>
      <c r="D95" s="1049"/>
      <c r="E95" s="1049"/>
      <c r="F95" s="1049"/>
      <c r="G95" s="1049"/>
      <c r="H95" s="1049"/>
      <c r="I95" s="1049"/>
      <c r="J95" s="1049"/>
      <c r="K95" s="1049"/>
      <c r="L95" s="1049"/>
      <c r="M95" s="1049"/>
      <c r="N95" s="1049"/>
      <c r="O95" s="1049"/>
      <c r="P95" s="1049"/>
      <c r="Q95" s="1050"/>
      <c r="R95" s="1049" t="s">
        <v>953</v>
      </c>
      <c r="S95" s="1049" t="s">
        <v>953</v>
      </c>
      <c r="T95" s="1051">
        <v>7982.6</v>
      </c>
      <c r="U95" s="1051"/>
      <c r="V95" s="1051"/>
    </row>
    <row r="96" spans="1:22" ht="47.25" hidden="1">
      <c r="A96" s="1057" t="s">
        <v>1090</v>
      </c>
      <c r="B96" s="1054" t="s">
        <v>1089</v>
      </c>
      <c r="C96" s="1054"/>
      <c r="D96" s="1054"/>
      <c r="E96" s="1054"/>
      <c r="F96" s="1054"/>
      <c r="G96" s="1054"/>
      <c r="H96" s="1054"/>
      <c r="I96" s="1054"/>
      <c r="J96" s="1054"/>
      <c r="K96" s="1054"/>
      <c r="L96" s="1054"/>
      <c r="M96" s="1054"/>
      <c r="N96" s="1054"/>
      <c r="O96" s="1054"/>
      <c r="P96" s="1054"/>
      <c r="Q96" s="1055">
        <v>600</v>
      </c>
      <c r="R96" s="1054" t="s">
        <v>989</v>
      </c>
      <c r="S96" s="1054" t="s">
        <v>989</v>
      </c>
      <c r="T96" s="1056">
        <v>7982.6</v>
      </c>
      <c r="U96" s="1056"/>
      <c r="V96" s="1056"/>
    </row>
    <row r="97" spans="1:22" ht="15.75" hidden="1">
      <c r="A97" s="1048" t="s">
        <v>1088</v>
      </c>
      <c r="B97" s="1049" t="s">
        <v>1091</v>
      </c>
      <c r="C97" s="1049"/>
      <c r="D97" s="1049"/>
      <c r="E97" s="1049"/>
      <c r="F97" s="1049"/>
      <c r="G97" s="1049"/>
      <c r="H97" s="1049"/>
      <c r="I97" s="1049"/>
      <c r="J97" s="1049"/>
      <c r="K97" s="1049"/>
      <c r="L97" s="1049"/>
      <c r="M97" s="1049"/>
      <c r="N97" s="1049"/>
      <c r="O97" s="1049"/>
      <c r="P97" s="1049"/>
      <c r="Q97" s="1050"/>
      <c r="R97" s="1049" t="s">
        <v>953</v>
      </c>
      <c r="S97" s="1049" t="s">
        <v>953</v>
      </c>
      <c r="T97" s="1051">
        <v>1441</v>
      </c>
      <c r="U97" s="1051"/>
      <c r="V97" s="1051"/>
    </row>
    <row r="98" spans="1:22" ht="47.25" hidden="1">
      <c r="A98" s="1057" t="s">
        <v>1090</v>
      </c>
      <c r="B98" s="1054" t="s">
        <v>1091</v>
      </c>
      <c r="C98" s="1054"/>
      <c r="D98" s="1054"/>
      <c r="E98" s="1054"/>
      <c r="F98" s="1054"/>
      <c r="G98" s="1054"/>
      <c r="H98" s="1054"/>
      <c r="I98" s="1054"/>
      <c r="J98" s="1054"/>
      <c r="K98" s="1054"/>
      <c r="L98" s="1054"/>
      <c r="M98" s="1054"/>
      <c r="N98" s="1054"/>
      <c r="O98" s="1054"/>
      <c r="P98" s="1054"/>
      <c r="Q98" s="1055">
        <v>600</v>
      </c>
      <c r="R98" s="1054" t="s">
        <v>989</v>
      </c>
      <c r="S98" s="1054" t="s">
        <v>989</v>
      </c>
      <c r="T98" s="1056">
        <v>1441</v>
      </c>
      <c r="U98" s="1056"/>
      <c r="V98" s="1056"/>
    </row>
    <row r="99" spans="1:22" ht="15.75" hidden="1">
      <c r="A99" s="1048" t="s">
        <v>1092</v>
      </c>
      <c r="B99" s="1049" t="s">
        <v>1093</v>
      </c>
      <c r="C99" s="1049"/>
      <c r="D99" s="1049"/>
      <c r="E99" s="1049"/>
      <c r="F99" s="1049"/>
      <c r="G99" s="1049"/>
      <c r="H99" s="1049"/>
      <c r="I99" s="1049"/>
      <c r="J99" s="1049"/>
      <c r="K99" s="1049"/>
      <c r="L99" s="1049"/>
      <c r="M99" s="1049"/>
      <c r="N99" s="1049"/>
      <c r="O99" s="1049"/>
      <c r="P99" s="1049"/>
      <c r="Q99" s="1050"/>
      <c r="R99" s="1049" t="s">
        <v>953</v>
      </c>
      <c r="S99" s="1049" t="s">
        <v>953</v>
      </c>
      <c r="T99" s="1051">
        <v>66767.5</v>
      </c>
      <c r="U99" s="1051"/>
      <c r="V99" s="1051"/>
    </row>
    <row r="100" spans="1:22" ht="31.5" hidden="1">
      <c r="A100" s="1048" t="s">
        <v>1094</v>
      </c>
      <c r="B100" s="1049" t="s">
        <v>1095</v>
      </c>
      <c r="C100" s="1049"/>
      <c r="D100" s="1049"/>
      <c r="E100" s="1049"/>
      <c r="F100" s="1049"/>
      <c r="G100" s="1049"/>
      <c r="H100" s="1049"/>
      <c r="I100" s="1049"/>
      <c r="J100" s="1049"/>
      <c r="K100" s="1049"/>
      <c r="L100" s="1049"/>
      <c r="M100" s="1049"/>
      <c r="N100" s="1049"/>
      <c r="O100" s="1049"/>
      <c r="P100" s="1049"/>
      <c r="Q100" s="1050"/>
      <c r="R100" s="1049" t="s">
        <v>953</v>
      </c>
      <c r="S100" s="1049" t="s">
        <v>953</v>
      </c>
      <c r="T100" s="1051">
        <v>64731.8</v>
      </c>
      <c r="U100" s="1051"/>
      <c r="V100" s="1051"/>
    </row>
    <row r="101" spans="1:22" ht="31.5" hidden="1">
      <c r="A101" s="1048" t="s">
        <v>1096</v>
      </c>
      <c r="B101" s="1049" t="s">
        <v>1097</v>
      </c>
      <c r="C101" s="1049"/>
      <c r="D101" s="1049"/>
      <c r="E101" s="1049"/>
      <c r="F101" s="1049"/>
      <c r="G101" s="1049"/>
      <c r="H101" s="1049"/>
      <c r="I101" s="1049"/>
      <c r="J101" s="1049"/>
      <c r="K101" s="1049"/>
      <c r="L101" s="1049"/>
      <c r="M101" s="1049"/>
      <c r="N101" s="1049"/>
      <c r="O101" s="1049"/>
      <c r="P101" s="1049"/>
      <c r="Q101" s="1050"/>
      <c r="R101" s="1049" t="s">
        <v>953</v>
      </c>
      <c r="S101" s="1049" t="s">
        <v>953</v>
      </c>
      <c r="T101" s="1051">
        <v>64731.8</v>
      </c>
      <c r="U101" s="1051"/>
      <c r="V101" s="1051"/>
    </row>
    <row r="102" spans="1:22" ht="47.25" hidden="1">
      <c r="A102" s="1057" t="s">
        <v>1098</v>
      </c>
      <c r="B102" s="1054" t="s">
        <v>1097</v>
      </c>
      <c r="C102" s="1054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4"/>
      <c r="O102" s="1054"/>
      <c r="P102" s="1054"/>
      <c r="Q102" s="1055">
        <v>600</v>
      </c>
      <c r="R102" s="1054" t="s">
        <v>989</v>
      </c>
      <c r="S102" s="1054" t="s">
        <v>1038</v>
      </c>
      <c r="T102" s="1056">
        <v>64731.8</v>
      </c>
      <c r="U102" s="1056"/>
      <c r="V102" s="1056"/>
    </row>
    <row r="103" spans="1:22" ht="15.75" hidden="1">
      <c r="A103" s="1048" t="s">
        <v>1052</v>
      </c>
      <c r="B103" s="1049" t="s">
        <v>1099</v>
      </c>
      <c r="C103" s="1049"/>
      <c r="D103" s="1049"/>
      <c r="E103" s="1049"/>
      <c r="F103" s="1049"/>
      <c r="G103" s="1049"/>
      <c r="H103" s="1049"/>
      <c r="I103" s="1049"/>
      <c r="J103" s="1049"/>
      <c r="K103" s="1049"/>
      <c r="L103" s="1049"/>
      <c r="M103" s="1049"/>
      <c r="N103" s="1049"/>
      <c r="O103" s="1049"/>
      <c r="P103" s="1049"/>
      <c r="Q103" s="1050"/>
      <c r="R103" s="1049" t="s">
        <v>953</v>
      </c>
      <c r="S103" s="1049" t="s">
        <v>953</v>
      </c>
      <c r="T103" s="1051">
        <v>2035.8</v>
      </c>
      <c r="U103" s="1051"/>
      <c r="V103" s="1051"/>
    </row>
    <row r="104" spans="1:22" ht="31.5" hidden="1">
      <c r="A104" s="1048" t="s">
        <v>1058</v>
      </c>
      <c r="B104" s="1049" t="s">
        <v>1100</v>
      </c>
      <c r="C104" s="1049"/>
      <c r="D104" s="1049"/>
      <c r="E104" s="1049"/>
      <c r="F104" s="1049"/>
      <c r="G104" s="1049"/>
      <c r="H104" s="1049"/>
      <c r="I104" s="1049"/>
      <c r="J104" s="1049"/>
      <c r="K104" s="1049"/>
      <c r="L104" s="1049"/>
      <c r="M104" s="1049"/>
      <c r="N104" s="1049"/>
      <c r="O104" s="1049"/>
      <c r="P104" s="1049"/>
      <c r="Q104" s="1050"/>
      <c r="R104" s="1049" t="s">
        <v>953</v>
      </c>
      <c r="S104" s="1049" t="s">
        <v>953</v>
      </c>
      <c r="T104" s="1051">
        <v>260.10000000000002</v>
      </c>
      <c r="U104" s="1051"/>
      <c r="V104" s="1051"/>
    </row>
    <row r="105" spans="1:22" ht="47.25" hidden="1">
      <c r="A105" s="1057" t="s">
        <v>1060</v>
      </c>
      <c r="B105" s="1054" t="s">
        <v>1100</v>
      </c>
      <c r="C105" s="1054"/>
      <c r="D105" s="1054"/>
      <c r="E105" s="1054"/>
      <c r="F105" s="1054"/>
      <c r="G105" s="1054"/>
      <c r="H105" s="1054"/>
      <c r="I105" s="1054"/>
      <c r="J105" s="1054"/>
      <c r="K105" s="1054"/>
      <c r="L105" s="1054"/>
      <c r="M105" s="1054"/>
      <c r="N105" s="1054"/>
      <c r="O105" s="1054"/>
      <c r="P105" s="1054"/>
      <c r="Q105" s="1055">
        <v>600</v>
      </c>
      <c r="R105" s="1054" t="s">
        <v>989</v>
      </c>
      <c r="S105" s="1054" t="s">
        <v>1038</v>
      </c>
      <c r="T105" s="1056">
        <v>260.10000000000002</v>
      </c>
      <c r="U105" s="1056"/>
      <c r="V105" s="1056"/>
    </row>
    <row r="106" spans="1:22" ht="63" hidden="1">
      <c r="A106" s="1048" t="s">
        <v>1101</v>
      </c>
      <c r="B106" s="1049" t="s">
        <v>1102</v>
      </c>
      <c r="C106" s="1049"/>
      <c r="D106" s="1049"/>
      <c r="E106" s="1049"/>
      <c r="F106" s="1049"/>
      <c r="G106" s="1049"/>
      <c r="H106" s="1049"/>
      <c r="I106" s="1049"/>
      <c r="J106" s="1049"/>
      <c r="K106" s="1049"/>
      <c r="L106" s="1049"/>
      <c r="M106" s="1049"/>
      <c r="N106" s="1049"/>
      <c r="O106" s="1049"/>
      <c r="P106" s="1049"/>
      <c r="Q106" s="1050"/>
      <c r="R106" s="1049" t="s">
        <v>953</v>
      </c>
      <c r="S106" s="1049" t="s">
        <v>953</v>
      </c>
      <c r="T106" s="1051">
        <v>1775.7</v>
      </c>
      <c r="U106" s="1051"/>
      <c r="V106" s="1051"/>
    </row>
    <row r="107" spans="1:22" ht="63" hidden="1">
      <c r="A107" s="1053" t="s">
        <v>1103</v>
      </c>
      <c r="B107" s="1054" t="s">
        <v>1102</v>
      </c>
      <c r="C107" s="1054"/>
      <c r="D107" s="1054"/>
      <c r="E107" s="1054"/>
      <c r="F107" s="1054"/>
      <c r="G107" s="1054"/>
      <c r="H107" s="1054"/>
      <c r="I107" s="1054"/>
      <c r="J107" s="1054"/>
      <c r="K107" s="1054"/>
      <c r="L107" s="1054"/>
      <c r="M107" s="1054"/>
      <c r="N107" s="1054"/>
      <c r="O107" s="1054"/>
      <c r="P107" s="1054"/>
      <c r="Q107" s="1055">
        <v>300</v>
      </c>
      <c r="R107" s="1054" t="s">
        <v>989</v>
      </c>
      <c r="S107" s="1054" t="s">
        <v>962</v>
      </c>
      <c r="T107" s="1056">
        <v>1775.7</v>
      </c>
      <c r="U107" s="1056"/>
      <c r="V107" s="1056"/>
    </row>
    <row r="108" spans="1:22" ht="31.5" hidden="1">
      <c r="A108" s="1048" t="s">
        <v>1104</v>
      </c>
      <c r="B108" s="1049" t="s">
        <v>1105</v>
      </c>
      <c r="C108" s="1049"/>
      <c r="D108" s="1049"/>
      <c r="E108" s="1049"/>
      <c r="F108" s="1049"/>
      <c r="G108" s="1049"/>
      <c r="H108" s="1049"/>
      <c r="I108" s="1049"/>
      <c r="J108" s="1049"/>
      <c r="K108" s="1049"/>
      <c r="L108" s="1049"/>
      <c r="M108" s="1049"/>
      <c r="N108" s="1049"/>
      <c r="O108" s="1049"/>
      <c r="P108" s="1049"/>
      <c r="Q108" s="1050"/>
      <c r="R108" s="1049" t="s">
        <v>953</v>
      </c>
      <c r="S108" s="1049" t="s">
        <v>953</v>
      </c>
      <c r="T108" s="1051">
        <v>12608.6</v>
      </c>
      <c r="U108" s="1051"/>
      <c r="V108" s="1051"/>
    </row>
    <row r="109" spans="1:22" ht="47.25" hidden="1">
      <c r="A109" s="1048" t="s">
        <v>1106</v>
      </c>
      <c r="B109" s="1049" t="s">
        <v>1107</v>
      </c>
      <c r="C109" s="1049"/>
      <c r="D109" s="1049"/>
      <c r="E109" s="1049"/>
      <c r="F109" s="1049"/>
      <c r="G109" s="1049"/>
      <c r="H109" s="1049"/>
      <c r="I109" s="1049"/>
      <c r="J109" s="1049"/>
      <c r="K109" s="1049"/>
      <c r="L109" s="1049"/>
      <c r="M109" s="1049"/>
      <c r="N109" s="1049"/>
      <c r="O109" s="1049"/>
      <c r="P109" s="1049"/>
      <c r="Q109" s="1050"/>
      <c r="R109" s="1049" t="s">
        <v>953</v>
      </c>
      <c r="S109" s="1049" t="s">
        <v>953</v>
      </c>
      <c r="T109" s="1051">
        <v>12608.6</v>
      </c>
      <c r="U109" s="1051"/>
      <c r="V109" s="1051"/>
    </row>
    <row r="110" spans="1:22" ht="31.5" hidden="1">
      <c r="A110" s="1048" t="s">
        <v>1108</v>
      </c>
      <c r="B110" s="1049" t="s">
        <v>1109</v>
      </c>
      <c r="C110" s="1049"/>
      <c r="D110" s="1049"/>
      <c r="E110" s="1049"/>
      <c r="F110" s="1049"/>
      <c r="G110" s="1049"/>
      <c r="H110" s="1049"/>
      <c r="I110" s="1049"/>
      <c r="J110" s="1049"/>
      <c r="K110" s="1049"/>
      <c r="L110" s="1049"/>
      <c r="M110" s="1049"/>
      <c r="N110" s="1049"/>
      <c r="O110" s="1049"/>
      <c r="P110" s="1049"/>
      <c r="Q110" s="1050"/>
      <c r="R110" s="1049" t="s">
        <v>953</v>
      </c>
      <c r="S110" s="1049" t="s">
        <v>953</v>
      </c>
      <c r="T110" s="1051">
        <v>12608.6</v>
      </c>
      <c r="U110" s="1051"/>
      <c r="V110" s="1051"/>
    </row>
    <row r="111" spans="1:22" ht="78.75" hidden="1">
      <c r="A111" s="1053" t="s">
        <v>1110</v>
      </c>
      <c r="B111" s="1054" t="s">
        <v>1109</v>
      </c>
      <c r="C111" s="1054"/>
      <c r="D111" s="1054"/>
      <c r="E111" s="1054"/>
      <c r="F111" s="1054"/>
      <c r="G111" s="1054"/>
      <c r="H111" s="1054"/>
      <c r="I111" s="1054"/>
      <c r="J111" s="1054"/>
      <c r="K111" s="1054"/>
      <c r="L111" s="1054"/>
      <c r="M111" s="1054"/>
      <c r="N111" s="1054"/>
      <c r="O111" s="1054"/>
      <c r="P111" s="1054"/>
      <c r="Q111" s="1055">
        <v>100</v>
      </c>
      <c r="R111" s="1054" t="s">
        <v>989</v>
      </c>
      <c r="S111" s="1054" t="s">
        <v>962</v>
      </c>
      <c r="T111" s="1056">
        <v>11275</v>
      </c>
      <c r="U111" s="1056"/>
      <c r="V111" s="1056"/>
    </row>
    <row r="112" spans="1:22" ht="47.25" hidden="1">
      <c r="A112" s="1057" t="s">
        <v>1111</v>
      </c>
      <c r="B112" s="1054" t="s">
        <v>1109</v>
      </c>
      <c r="C112" s="1054"/>
      <c r="D112" s="1054"/>
      <c r="E112" s="1054"/>
      <c r="F112" s="1054"/>
      <c r="G112" s="1054"/>
      <c r="H112" s="1054"/>
      <c r="I112" s="1054"/>
      <c r="J112" s="1054"/>
      <c r="K112" s="1054"/>
      <c r="L112" s="1054"/>
      <c r="M112" s="1054"/>
      <c r="N112" s="1054"/>
      <c r="O112" s="1054"/>
      <c r="P112" s="1054"/>
      <c r="Q112" s="1055">
        <v>200</v>
      </c>
      <c r="R112" s="1054" t="s">
        <v>989</v>
      </c>
      <c r="S112" s="1054" t="s">
        <v>962</v>
      </c>
      <c r="T112" s="1056">
        <v>1333.6</v>
      </c>
      <c r="U112" s="1056"/>
      <c r="V112" s="1056"/>
    </row>
    <row r="113" spans="1:22" ht="31.5" hidden="1">
      <c r="A113" s="1048" t="s">
        <v>1112</v>
      </c>
      <c r="B113" s="1049" t="s">
        <v>1113</v>
      </c>
      <c r="C113" s="1049"/>
      <c r="D113" s="1049"/>
      <c r="E113" s="1049"/>
      <c r="F113" s="1049"/>
      <c r="G113" s="1049"/>
      <c r="H113" s="1049"/>
      <c r="I113" s="1049"/>
      <c r="J113" s="1049"/>
      <c r="K113" s="1049"/>
      <c r="L113" s="1049"/>
      <c r="M113" s="1049"/>
      <c r="N113" s="1049"/>
      <c r="O113" s="1049"/>
      <c r="P113" s="1049"/>
      <c r="Q113" s="1050"/>
      <c r="R113" s="1049" t="s">
        <v>953</v>
      </c>
      <c r="S113" s="1049" t="s">
        <v>953</v>
      </c>
      <c r="T113" s="1051">
        <v>40175</v>
      </c>
      <c r="U113" s="1051"/>
      <c r="V113" s="1051"/>
    </row>
    <row r="114" spans="1:22" ht="31.5" hidden="1">
      <c r="A114" s="1048" t="s">
        <v>1114</v>
      </c>
      <c r="B114" s="1049" t="s">
        <v>1115</v>
      </c>
      <c r="C114" s="1049"/>
      <c r="D114" s="1049"/>
      <c r="E114" s="1049"/>
      <c r="F114" s="1049"/>
      <c r="G114" s="1049"/>
      <c r="H114" s="1049"/>
      <c r="I114" s="1049"/>
      <c r="J114" s="1049"/>
      <c r="K114" s="1049"/>
      <c r="L114" s="1049"/>
      <c r="M114" s="1049"/>
      <c r="N114" s="1049"/>
      <c r="O114" s="1049"/>
      <c r="P114" s="1049"/>
      <c r="Q114" s="1050"/>
      <c r="R114" s="1049" t="s">
        <v>953</v>
      </c>
      <c r="S114" s="1049" t="s">
        <v>953</v>
      </c>
      <c r="T114" s="1051">
        <v>3440</v>
      </c>
      <c r="U114" s="1051"/>
      <c r="V114" s="1051"/>
    </row>
    <row r="115" spans="1:22" ht="31.5" hidden="1">
      <c r="A115" s="1048" t="s">
        <v>1116</v>
      </c>
      <c r="B115" s="1049" t="s">
        <v>1117</v>
      </c>
      <c r="C115" s="1049"/>
      <c r="D115" s="1049"/>
      <c r="E115" s="1049"/>
      <c r="F115" s="1049"/>
      <c r="G115" s="1049"/>
      <c r="H115" s="1049"/>
      <c r="I115" s="1049"/>
      <c r="J115" s="1049"/>
      <c r="K115" s="1049"/>
      <c r="L115" s="1049"/>
      <c r="M115" s="1049"/>
      <c r="N115" s="1049"/>
      <c r="O115" s="1049"/>
      <c r="P115" s="1049"/>
      <c r="Q115" s="1050"/>
      <c r="R115" s="1049" t="s">
        <v>953</v>
      </c>
      <c r="S115" s="1049" t="s">
        <v>953</v>
      </c>
      <c r="T115" s="1051">
        <v>3440</v>
      </c>
      <c r="U115" s="1051"/>
      <c r="V115" s="1051"/>
    </row>
    <row r="116" spans="1:22" ht="78.75" hidden="1">
      <c r="A116" s="1053" t="s">
        <v>1118</v>
      </c>
      <c r="B116" s="1054" t="s">
        <v>1117</v>
      </c>
      <c r="C116" s="1054"/>
      <c r="D116" s="1054"/>
      <c r="E116" s="1054"/>
      <c r="F116" s="1054"/>
      <c r="G116" s="1054"/>
      <c r="H116" s="1054"/>
      <c r="I116" s="1054"/>
      <c r="J116" s="1054"/>
      <c r="K116" s="1054"/>
      <c r="L116" s="1054"/>
      <c r="M116" s="1054"/>
      <c r="N116" s="1054"/>
      <c r="O116" s="1054"/>
      <c r="P116" s="1054"/>
      <c r="Q116" s="1055">
        <v>100</v>
      </c>
      <c r="R116" s="1054" t="s">
        <v>989</v>
      </c>
      <c r="S116" s="1054" t="s">
        <v>962</v>
      </c>
      <c r="T116" s="1056">
        <v>3440</v>
      </c>
      <c r="U116" s="1056"/>
      <c r="V116" s="1056"/>
    </row>
    <row r="117" spans="1:22" ht="15.75" hidden="1">
      <c r="A117" s="1048" t="s">
        <v>1119</v>
      </c>
      <c r="B117" s="1049" t="s">
        <v>1120</v>
      </c>
      <c r="C117" s="1049"/>
      <c r="D117" s="1049"/>
      <c r="E117" s="1049"/>
      <c r="F117" s="1049"/>
      <c r="G117" s="1049"/>
      <c r="H117" s="1049"/>
      <c r="I117" s="1049"/>
      <c r="J117" s="1049"/>
      <c r="K117" s="1049"/>
      <c r="L117" s="1049"/>
      <c r="M117" s="1049"/>
      <c r="N117" s="1049"/>
      <c r="O117" s="1049"/>
      <c r="P117" s="1049"/>
      <c r="Q117" s="1050"/>
      <c r="R117" s="1049" t="s">
        <v>953</v>
      </c>
      <c r="S117" s="1049" t="s">
        <v>953</v>
      </c>
      <c r="T117" s="1051">
        <v>36735</v>
      </c>
      <c r="U117" s="1051"/>
      <c r="V117" s="1051"/>
    </row>
    <row r="118" spans="1:22" ht="15.75" hidden="1">
      <c r="A118" s="1048" t="s">
        <v>1121</v>
      </c>
      <c r="B118" s="1049" t="s">
        <v>1122</v>
      </c>
      <c r="C118" s="1049"/>
      <c r="D118" s="1049"/>
      <c r="E118" s="1049"/>
      <c r="F118" s="1049"/>
      <c r="G118" s="1049"/>
      <c r="H118" s="1049"/>
      <c r="I118" s="1049"/>
      <c r="J118" s="1049"/>
      <c r="K118" s="1049"/>
      <c r="L118" s="1049"/>
      <c r="M118" s="1049"/>
      <c r="N118" s="1049"/>
      <c r="O118" s="1049"/>
      <c r="P118" s="1049"/>
      <c r="Q118" s="1050"/>
      <c r="R118" s="1049" t="s">
        <v>953</v>
      </c>
      <c r="S118" s="1049" t="s">
        <v>953</v>
      </c>
      <c r="T118" s="1051">
        <v>100</v>
      </c>
      <c r="U118" s="1051"/>
      <c r="V118" s="1051"/>
    </row>
    <row r="119" spans="1:22" ht="47.25" hidden="1">
      <c r="A119" s="1057" t="s">
        <v>1123</v>
      </c>
      <c r="B119" s="1054" t="s">
        <v>1122</v>
      </c>
      <c r="C119" s="1054"/>
      <c r="D119" s="1054"/>
      <c r="E119" s="1054"/>
      <c r="F119" s="1054"/>
      <c r="G119" s="1054"/>
      <c r="H119" s="1054"/>
      <c r="I119" s="1054"/>
      <c r="J119" s="1054"/>
      <c r="K119" s="1054"/>
      <c r="L119" s="1054"/>
      <c r="M119" s="1054"/>
      <c r="N119" s="1054"/>
      <c r="O119" s="1054"/>
      <c r="P119" s="1054"/>
      <c r="Q119" s="1055">
        <v>200</v>
      </c>
      <c r="R119" s="1054" t="s">
        <v>990</v>
      </c>
      <c r="S119" s="1054" t="s">
        <v>296</v>
      </c>
      <c r="T119" s="1056">
        <v>100</v>
      </c>
      <c r="U119" s="1056"/>
      <c r="V119" s="1056"/>
    </row>
    <row r="120" spans="1:22" ht="15.75" hidden="1">
      <c r="A120" s="1048" t="s">
        <v>1124</v>
      </c>
      <c r="B120" s="1049" t="s">
        <v>1125</v>
      </c>
      <c r="C120" s="1049"/>
      <c r="D120" s="1049"/>
      <c r="E120" s="1049"/>
      <c r="F120" s="1049"/>
      <c r="G120" s="1049"/>
      <c r="H120" s="1049"/>
      <c r="I120" s="1049"/>
      <c r="J120" s="1049"/>
      <c r="K120" s="1049"/>
      <c r="L120" s="1049"/>
      <c r="M120" s="1049"/>
      <c r="N120" s="1049"/>
      <c r="O120" s="1049"/>
      <c r="P120" s="1049"/>
      <c r="Q120" s="1050"/>
      <c r="R120" s="1049" t="s">
        <v>953</v>
      </c>
      <c r="S120" s="1049" t="s">
        <v>953</v>
      </c>
      <c r="T120" s="1051">
        <v>36635</v>
      </c>
      <c r="U120" s="1051"/>
      <c r="V120" s="1051"/>
    </row>
    <row r="121" spans="1:22" ht="63" hidden="1">
      <c r="A121" s="1057" t="s">
        <v>1126</v>
      </c>
      <c r="B121" s="1054" t="s">
        <v>1125</v>
      </c>
      <c r="C121" s="1054"/>
      <c r="D121" s="1054"/>
      <c r="E121" s="1054"/>
      <c r="F121" s="1054"/>
      <c r="G121" s="1054"/>
      <c r="H121" s="1054"/>
      <c r="I121" s="1054"/>
      <c r="J121" s="1054"/>
      <c r="K121" s="1054"/>
      <c r="L121" s="1054"/>
      <c r="M121" s="1054"/>
      <c r="N121" s="1054"/>
      <c r="O121" s="1054"/>
      <c r="P121" s="1054"/>
      <c r="Q121" s="1055">
        <v>100</v>
      </c>
      <c r="R121" s="1054" t="s">
        <v>989</v>
      </c>
      <c r="S121" s="1054" t="s">
        <v>962</v>
      </c>
      <c r="T121" s="1056">
        <v>15773.4</v>
      </c>
      <c r="U121" s="1056"/>
      <c r="V121" s="1056"/>
    </row>
    <row r="122" spans="1:22" ht="31.5" hidden="1">
      <c r="A122" s="1057" t="s">
        <v>1127</v>
      </c>
      <c r="B122" s="1054" t="s">
        <v>1125</v>
      </c>
      <c r="C122" s="1054"/>
      <c r="D122" s="1054"/>
      <c r="E122" s="1054"/>
      <c r="F122" s="1054"/>
      <c r="G122" s="1054"/>
      <c r="H122" s="1054"/>
      <c r="I122" s="1054"/>
      <c r="J122" s="1054"/>
      <c r="K122" s="1054"/>
      <c r="L122" s="1054"/>
      <c r="M122" s="1054"/>
      <c r="N122" s="1054"/>
      <c r="O122" s="1054"/>
      <c r="P122" s="1054"/>
      <c r="Q122" s="1055">
        <v>200</v>
      </c>
      <c r="R122" s="1054" t="s">
        <v>989</v>
      </c>
      <c r="S122" s="1054" t="s">
        <v>962</v>
      </c>
      <c r="T122" s="1056">
        <v>20303.7</v>
      </c>
      <c r="U122" s="1056"/>
      <c r="V122" s="1056"/>
    </row>
    <row r="123" spans="1:22" ht="31.5" hidden="1">
      <c r="A123" s="1057" t="s">
        <v>1128</v>
      </c>
      <c r="B123" s="1054" t="s">
        <v>1125</v>
      </c>
      <c r="C123" s="1054"/>
      <c r="D123" s="1054"/>
      <c r="E123" s="1054"/>
      <c r="F123" s="1054"/>
      <c r="G123" s="1054"/>
      <c r="H123" s="1054"/>
      <c r="I123" s="1054"/>
      <c r="J123" s="1054"/>
      <c r="K123" s="1054"/>
      <c r="L123" s="1054"/>
      <c r="M123" s="1054"/>
      <c r="N123" s="1054"/>
      <c r="O123" s="1054"/>
      <c r="P123" s="1054"/>
      <c r="Q123" s="1055">
        <v>800</v>
      </c>
      <c r="R123" s="1054" t="s">
        <v>989</v>
      </c>
      <c r="S123" s="1054" t="s">
        <v>962</v>
      </c>
      <c r="T123" s="1056">
        <v>557.79999999999995</v>
      </c>
      <c r="U123" s="1056"/>
      <c r="V123" s="1056"/>
    </row>
    <row r="124" spans="1:22" ht="31.5">
      <c r="A124" s="1058" t="s">
        <v>1129</v>
      </c>
      <c r="B124" s="1059" t="s">
        <v>1130</v>
      </c>
      <c r="C124" s="1049"/>
      <c r="D124" s="1049"/>
      <c r="E124" s="1049"/>
      <c r="F124" s="1049"/>
      <c r="G124" s="1049"/>
      <c r="H124" s="1049"/>
      <c r="I124" s="1049"/>
      <c r="J124" s="1049"/>
      <c r="K124" s="1049"/>
      <c r="L124" s="1049"/>
      <c r="M124" s="1049"/>
      <c r="N124" s="1049"/>
      <c r="O124" s="1049"/>
      <c r="P124" s="1049"/>
      <c r="Q124" s="1060"/>
      <c r="R124" s="1059" t="s">
        <v>953</v>
      </c>
      <c r="S124" s="1059" t="s">
        <v>953</v>
      </c>
      <c r="T124" s="1061">
        <v>559718.80000000005</v>
      </c>
      <c r="U124" s="1051"/>
      <c r="V124" s="1051"/>
    </row>
    <row r="125" spans="1:22" ht="31.5">
      <c r="A125" s="1062" t="s">
        <v>1131</v>
      </c>
      <c r="B125" s="1063" t="s">
        <v>1132</v>
      </c>
      <c r="C125" s="1049"/>
      <c r="D125" s="1049"/>
      <c r="E125" s="1049"/>
      <c r="F125" s="1049"/>
      <c r="G125" s="1049"/>
      <c r="H125" s="1049"/>
      <c r="I125" s="1049"/>
      <c r="J125" s="1049"/>
      <c r="K125" s="1049"/>
      <c r="L125" s="1049"/>
      <c r="M125" s="1049"/>
      <c r="N125" s="1049"/>
      <c r="O125" s="1049"/>
      <c r="P125" s="1049"/>
      <c r="Q125" s="1064"/>
      <c r="R125" s="1063" t="s">
        <v>953</v>
      </c>
      <c r="S125" s="1063" t="s">
        <v>953</v>
      </c>
      <c r="T125" s="1065">
        <v>308541</v>
      </c>
      <c r="U125" s="1051"/>
      <c r="V125" s="1051"/>
    </row>
    <row r="126" spans="1:22" ht="31.5">
      <c r="A126" s="1048" t="s">
        <v>1133</v>
      </c>
      <c r="B126" s="1049" t="s">
        <v>1134</v>
      </c>
      <c r="C126" s="1049"/>
      <c r="D126" s="1049"/>
      <c r="E126" s="1049"/>
      <c r="F126" s="1049"/>
      <c r="G126" s="1049"/>
      <c r="H126" s="1049"/>
      <c r="I126" s="1049"/>
      <c r="J126" s="1049"/>
      <c r="K126" s="1049"/>
      <c r="L126" s="1049"/>
      <c r="M126" s="1049"/>
      <c r="N126" s="1049"/>
      <c r="O126" s="1049"/>
      <c r="P126" s="1049"/>
      <c r="Q126" s="1050"/>
      <c r="R126" s="1049" t="s">
        <v>953</v>
      </c>
      <c r="S126" s="1049" t="s">
        <v>953</v>
      </c>
      <c r="T126" s="1051">
        <v>73441</v>
      </c>
      <c r="U126" s="1051"/>
      <c r="V126" s="1051"/>
    </row>
    <row r="127" spans="1:22" ht="15.75">
      <c r="A127" s="1048" t="s">
        <v>1135</v>
      </c>
      <c r="B127" s="1049" t="s">
        <v>1136</v>
      </c>
      <c r="C127" s="1049"/>
      <c r="D127" s="1049"/>
      <c r="E127" s="1049"/>
      <c r="F127" s="1049"/>
      <c r="G127" s="1049"/>
      <c r="H127" s="1049"/>
      <c r="I127" s="1049"/>
      <c r="J127" s="1049"/>
      <c r="K127" s="1049"/>
      <c r="L127" s="1049"/>
      <c r="M127" s="1049"/>
      <c r="N127" s="1049"/>
      <c r="O127" s="1049"/>
      <c r="P127" s="1049"/>
      <c r="Q127" s="1050"/>
      <c r="R127" s="1049" t="s">
        <v>953</v>
      </c>
      <c r="S127" s="1049" t="s">
        <v>953</v>
      </c>
      <c r="T127" s="1051">
        <v>5949</v>
      </c>
      <c r="U127" s="1051"/>
      <c r="V127" s="1051"/>
    </row>
    <row r="128" spans="1:22" ht="31.5">
      <c r="A128" s="1057" t="s">
        <v>1137</v>
      </c>
      <c r="B128" s="1054" t="s">
        <v>1136</v>
      </c>
      <c r="C128" s="1054"/>
      <c r="D128" s="1054"/>
      <c r="E128" s="1054"/>
      <c r="F128" s="1054"/>
      <c r="G128" s="1054"/>
      <c r="H128" s="1054"/>
      <c r="I128" s="1054"/>
      <c r="J128" s="1054"/>
      <c r="K128" s="1054"/>
      <c r="L128" s="1054"/>
      <c r="M128" s="1054"/>
      <c r="N128" s="1054"/>
      <c r="O128" s="1054"/>
      <c r="P128" s="1054"/>
      <c r="Q128" s="1055">
        <v>200</v>
      </c>
      <c r="R128" s="1054" t="s">
        <v>290</v>
      </c>
      <c r="S128" s="1054" t="s">
        <v>990</v>
      </c>
      <c r="T128" s="1056">
        <v>44.6</v>
      </c>
      <c r="U128" s="1056"/>
      <c r="V128" s="1056"/>
    </row>
    <row r="129" spans="1:22" ht="31.5">
      <c r="A129" s="1057" t="s">
        <v>1138</v>
      </c>
      <c r="B129" s="1054" t="s">
        <v>1136</v>
      </c>
      <c r="C129" s="1054"/>
      <c r="D129" s="1054"/>
      <c r="E129" s="1054"/>
      <c r="F129" s="1054"/>
      <c r="G129" s="1054"/>
      <c r="H129" s="1054"/>
      <c r="I129" s="1054"/>
      <c r="J129" s="1054"/>
      <c r="K129" s="1054"/>
      <c r="L129" s="1054"/>
      <c r="M129" s="1054"/>
      <c r="N129" s="1054"/>
      <c r="O129" s="1054"/>
      <c r="P129" s="1054"/>
      <c r="Q129" s="1055">
        <v>300</v>
      </c>
      <c r="R129" s="1054" t="s">
        <v>290</v>
      </c>
      <c r="S129" s="1054" t="s">
        <v>990</v>
      </c>
      <c r="T129" s="1056">
        <v>5904.4</v>
      </c>
      <c r="U129" s="1056"/>
      <c r="V129" s="1056"/>
    </row>
    <row r="130" spans="1:22" ht="47.25">
      <c r="A130" s="1048" t="s">
        <v>114</v>
      </c>
      <c r="B130" s="1049" t="s">
        <v>1139</v>
      </c>
      <c r="C130" s="1049"/>
      <c r="D130" s="1049"/>
      <c r="E130" s="1049"/>
      <c r="F130" s="1049"/>
      <c r="G130" s="1049"/>
      <c r="H130" s="1049"/>
      <c r="I130" s="1049"/>
      <c r="J130" s="1049"/>
      <c r="K130" s="1049"/>
      <c r="L130" s="1049"/>
      <c r="M130" s="1049"/>
      <c r="N130" s="1049"/>
      <c r="O130" s="1049"/>
      <c r="P130" s="1049"/>
      <c r="Q130" s="1050"/>
      <c r="R130" s="1049" t="s">
        <v>953</v>
      </c>
      <c r="S130" s="1049" t="s">
        <v>953</v>
      </c>
      <c r="T130" s="1051">
        <v>4300</v>
      </c>
      <c r="U130" s="1051"/>
      <c r="V130" s="1051"/>
    </row>
    <row r="131" spans="1:22" ht="63">
      <c r="A131" s="1057" t="s">
        <v>1140</v>
      </c>
      <c r="B131" s="1054" t="s">
        <v>1139</v>
      </c>
      <c r="C131" s="1054"/>
      <c r="D131" s="1054"/>
      <c r="E131" s="1054"/>
      <c r="F131" s="1054"/>
      <c r="G131" s="1054"/>
      <c r="H131" s="1054"/>
      <c r="I131" s="1054"/>
      <c r="J131" s="1054"/>
      <c r="K131" s="1054"/>
      <c r="L131" s="1054"/>
      <c r="M131" s="1054"/>
      <c r="N131" s="1054"/>
      <c r="O131" s="1054"/>
      <c r="P131" s="1054"/>
      <c r="Q131" s="1055">
        <v>200</v>
      </c>
      <c r="R131" s="1054" t="s">
        <v>290</v>
      </c>
      <c r="S131" s="1054" t="s">
        <v>961</v>
      </c>
      <c r="T131" s="1056">
        <v>31.2</v>
      </c>
      <c r="U131" s="1056"/>
      <c r="V131" s="1056"/>
    </row>
    <row r="132" spans="1:22" ht="47.25">
      <c r="A132" s="1057" t="s">
        <v>1141</v>
      </c>
      <c r="B132" s="1054" t="s">
        <v>1139</v>
      </c>
      <c r="C132" s="1054"/>
      <c r="D132" s="1054"/>
      <c r="E132" s="1054"/>
      <c r="F132" s="1054"/>
      <c r="G132" s="1054"/>
      <c r="H132" s="1054"/>
      <c r="I132" s="1054"/>
      <c r="J132" s="1054"/>
      <c r="K132" s="1054"/>
      <c r="L132" s="1054"/>
      <c r="M132" s="1054"/>
      <c r="N132" s="1054"/>
      <c r="O132" s="1054"/>
      <c r="P132" s="1054"/>
      <c r="Q132" s="1055">
        <v>300</v>
      </c>
      <c r="R132" s="1054" t="s">
        <v>290</v>
      </c>
      <c r="S132" s="1054" t="s">
        <v>961</v>
      </c>
      <c r="T132" s="1056">
        <v>4268.8</v>
      </c>
      <c r="U132" s="1056"/>
      <c r="V132" s="1056"/>
    </row>
    <row r="133" spans="1:22" ht="31.5">
      <c r="A133" s="1048" t="s">
        <v>1142</v>
      </c>
      <c r="B133" s="1049" t="s">
        <v>1143</v>
      </c>
      <c r="C133" s="1049"/>
      <c r="D133" s="1049"/>
      <c r="E133" s="1049"/>
      <c r="F133" s="1049"/>
      <c r="G133" s="1049"/>
      <c r="H133" s="1049"/>
      <c r="I133" s="1049"/>
      <c r="J133" s="1049"/>
      <c r="K133" s="1049"/>
      <c r="L133" s="1049"/>
      <c r="M133" s="1049"/>
      <c r="N133" s="1049"/>
      <c r="O133" s="1049"/>
      <c r="P133" s="1049"/>
      <c r="Q133" s="1050"/>
      <c r="R133" s="1049" t="s">
        <v>953</v>
      </c>
      <c r="S133" s="1049" t="s">
        <v>953</v>
      </c>
      <c r="T133" s="1051">
        <v>7635</v>
      </c>
      <c r="U133" s="1051"/>
      <c r="V133" s="1051"/>
    </row>
    <row r="134" spans="1:22" ht="47.25">
      <c r="A134" s="1057" t="s">
        <v>1144</v>
      </c>
      <c r="B134" s="1054" t="s">
        <v>1143</v>
      </c>
      <c r="C134" s="1054"/>
      <c r="D134" s="1054"/>
      <c r="E134" s="1054"/>
      <c r="F134" s="1054"/>
      <c r="G134" s="1054"/>
      <c r="H134" s="1054"/>
      <c r="I134" s="1054"/>
      <c r="J134" s="1054"/>
      <c r="K134" s="1054"/>
      <c r="L134" s="1054"/>
      <c r="M134" s="1054"/>
      <c r="N134" s="1054"/>
      <c r="O134" s="1054"/>
      <c r="P134" s="1054"/>
      <c r="Q134" s="1055">
        <v>200</v>
      </c>
      <c r="R134" s="1054" t="s">
        <v>290</v>
      </c>
      <c r="S134" s="1054" t="s">
        <v>961</v>
      </c>
      <c r="T134" s="1056">
        <v>66.099999999999994</v>
      </c>
      <c r="U134" s="1056"/>
      <c r="V134" s="1056"/>
    </row>
    <row r="135" spans="1:22" ht="47.25">
      <c r="A135" s="1057" t="s">
        <v>1145</v>
      </c>
      <c r="B135" s="1054" t="s">
        <v>1143</v>
      </c>
      <c r="C135" s="1054"/>
      <c r="D135" s="1054"/>
      <c r="E135" s="1054"/>
      <c r="F135" s="1054"/>
      <c r="G135" s="1054"/>
      <c r="H135" s="1054"/>
      <c r="I135" s="1054"/>
      <c r="J135" s="1054"/>
      <c r="K135" s="1054"/>
      <c r="L135" s="1054"/>
      <c r="M135" s="1054"/>
      <c r="N135" s="1054"/>
      <c r="O135" s="1054"/>
      <c r="P135" s="1054"/>
      <c r="Q135" s="1055">
        <v>300</v>
      </c>
      <c r="R135" s="1054" t="s">
        <v>290</v>
      </c>
      <c r="S135" s="1054" t="s">
        <v>961</v>
      </c>
      <c r="T135" s="1056">
        <v>7568.9</v>
      </c>
      <c r="U135" s="1056"/>
      <c r="V135" s="1056"/>
    </row>
    <row r="136" spans="1:22" ht="47.25">
      <c r="A136" s="1048" t="s">
        <v>1146</v>
      </c>
      <c r="B136" s="1049" t="s">
        <v>1147</v>
      </c>
      <c r="C136" s="1049"/>
      <c r="D136" s="1049"/>
      <c r="E136" s="1049"/>
      <c r="F136" s="1049"/>
      <c r="G136" s="1049"/>
      <c r="H136" s="1049"/>
      <c r="I136" s="1049"/>
      <c r="J136" s="1049"/>
      <c r="K136" s="1049"/>
      <c r="L136" s="1049"/>
      <c r="M136" s="1049"/>
      <c r="N136" s="1049"/>
      <c r="O136" s="1049"/>
      <c r="P136" s="1049"/>
      <c r="Q136" s="1050"/>
      <c r="R136" s="1049" t="s">
        <v>953</v>
      </c>
      <c r="S136" s="1049" t="s">
        <v>953</v>
      </c>
      <c r="T136" s="1051">
        <v>22</v>
      </c>
      <c r="U136" s="1051"/>
      <c r="V136" s="1051"/>
    </row>
    <row r="137" spans="1:22" ht="63">
      <c r="A137" s="1057" t="s">
        <v>1148</v>
      </c>
      <c r="B137" s="1054" t="s">
        <v>1147</v>
      </c>
      <c r="C137" s="1054"/>
      <c r="D137" s="1054"/>
      <c r="E137" s="1054"/>
      <c r="F137" s="1054"/>
      <c r="G137" s="1054"/>
      <c r="H137" s="1054"/>
      <c r="I137" s="1054"/>
      <c r="J137" s="1054"/>
      <c r="K137" s="1054"/>
      <c r="L137" s="1054"/>
      <c r="M137" s="1054"/>
      <c r="N137" s="1054"/>
      <c r="O137" s="1054"/>
      <c r="P137" s="1054"/>
      <c r="Q137" s="1055">
        <v>200</v>
      </c>
      <c r="R137" s="1054" t="s">
        <v>290</v>
      </c>
      <c r="S137" s="1054" t="s">
        <v>961</v>
      </c>
      <c r="T137" s="1056">
        <v>0.9</v>
      </c>
      <c r="U137" s="1056"/>
      <c r="V137" s="1056"/>
    </row>
    <row r="138" spans="1:22" ht="47.25">
      <c r="A138" s="1057" t="s">
        <v>1149</v>
      </c>
      <c r="B138" s="1054" t="s">
        <v>1147</v>
      </c>
      <c r="C138" s="1054"/>
      <c r="D138" s="1054"/>
      <c r="E138" s="1054"/>
      <c r="F138" s="1054"/>
      <c r="G138" s="1054"/>
      <c r="H138" s="1054"/>
      <c r="I138" s="1054"/>
      <c r="J138" s="1054"/>
      <c r="K138" s="1054"/>
      <c r="L138" s="1054"/>
      <c r="M138" s="1054"/>
      <c r="N138" s="1054"/>
      <c r="O138" s="1054"/>
      <c r="P138" s="1054"/>
      <c r="Q138" s="1055">
        <v>300</v>
      </c>
      <c r="R138" s="1054" t="s">
        <v>290</v>
      </c>
      <c r="S138" s="1054" t="s">
        <v>961</v>
      </c>
      <c r="T138" s="1056">
        <v>21.1</v>
      </c>
      <c r="U138" s="1056"/>
      <c r="V138" s="1056"/>
    </row>
    <row r="139" spans="1:22" ht="31.5">
      <c r="A139" s="1048" t="s">
        <v>1150</v>
      </c>
      <c r="B139" s="1049" t="s">
        <v>1151</v>
      </c>
      <c r="C139" s="1049"/>
      <c r="D139" s="1049"/>
      <c r="E139" s="1049"/>
      <c r="F139" s="1049"/>
      <c r="G139" s="1049"/>
      <c r="H139" s="1049"/>
      <c r="I139" s="1049"/>
      <c r="J139" s="1049"/>
      <c r="K139" s="1049"/>
      <c r="L139" s="1049"/>
      <c r="M139" s="1049"/>
      <c r="N139" s="1049"/>
      <c r="O139" s="1049"/>
      <c r="P139" s="1049"/>
      <c r="Q139" s="1050"/>
      <c r="R139" s="1049" t="s">
        <v>953</v>
      </c>
      <c r="S139" s="1049" t="s">
        <v>953</v>
      </c>
      <c r="T139" s="1051">
        <v>2500</v>
      </c>
      <c r="U139" s="1051"/>
      <c r="V139" s="1051"/>
    </row>
    <row r="140" spans="1:22" ht="47.25">
      <c r="A140" s="1057" t="s">
        <v>1152</v>
      </c>
      <c r="B140" s="1054" t="s">
        <v>1151</v>
      </c>
      <c r="C140" s="1054"/>
      <c r="D140" s="1054"/>
      <c r="E140" s="1054"/>
      <c r="F140" s="1054"/>
      <c r="G140" s="1054"/>
      <c r="H140" s="1054"/>
      <c r="I140" s="1054"/>
      <c r="J140" s="1054"/>
      <c r="K140" s="1054"/>
      <c r="L140" s="1054"/>
      <c r="M140" s="1054"/>
      <c r="N140" s="1054"/>
      <c r="O140" s="1054"/>
      <c r="P140" s="1054"/>
      <c r="Q140" s="1055">
        <v>200</v>
      </c>
      <c r="R140" s="1054" t="s">
        <v>290</v>
      </c>
      <c r="S140" s="1054" t="s">
        <v>961</v>
      </c>
      <c r="T140" s="1056">
        <v>32.5</v>
      </c>
      <c r="U140" s="1056"/>
      <c r="V140" s="1056"/>
    </row>
    <row r="141" spans="1:22" ht="47.25">
      <c r="A141" s="1057" t="s">
        <v>1153</v>
      </c>
      <c r="B141" s="1054" t="s">
        <v>1151</v>
      </c>
      <c r="C141" s="1054"/>
      <c r="D141" s="1054"/>
      <c r="E141" s="1054"/>
      <c r="F141" s="1054"/>
      <c r="G141" s="1054"/>
      <c r="H141" s="1054"/>
      <c r="I141" s="1054"/>
      <c r="J141" s="1054"/>
      <c r="K141" s="1054"/>
      <c r="L141" s="1054"/>
      <c r="M141" s="1054"/>
      <c r="N141" s="1054"/>
      <c r="O141" s="1054"/>
      <c r="P141" s="1054"/>
      <c r="Q141" s="1055">
        <v>300</v>
      </c>
      <c r="R141" s="1054" t="s">
        <v>290</v>
      </c>
      <c r="S141" s="1054" t="s">
        <v>961</v>
      </c>
      <c r="T141" s="1056">
        <v>2467.5</v>
      </c>
      <c r="U141" s="1056"/>
      <c r="V141" s="1056"/>
    </row>
    <row r="142" spans="1:22" ht="31.5">
      <c r="A142" s="1048" t="s">
        <v>1154</v>
      </c>
      <c r="B142" s="1049" t="s">
        <v>1155</v>
      </c>
      <c r="C142" s="1049"/>
      <c r="D142" s="1049"/>
      <c r="E142" s="1049"/>
      <c r="F142" s="1049"/>
      <c r="G142" s="1049"/>
      <c r="H142" s="1049"/>
      <c r="I142" s="1049"/>
      <c r="J142" s="1049"/>
      <c r="K142" s="1049"/>
      <c r="L142" s="1049"/>
      <c r="M142" s="1049"/>
      <c r="N142" s="1049"/>
      <c r="O142" s="1049"/>
      <c r="P142" s="1049"/>
      <c r="Q142" s="1050"/>
      <c r="R142" s="1049" t="s">
        <v>953</v>
      </c>
      <c r="S142" s="1049" t="s">
        <v>953</v>
      </c>
      <c r="T142" s="1051">
        <v>361</v>
      </c>
      <c r="U142" s="1051"/>
      <c r="V142" s="1051"/>
    </row>
    <row r="143" spans="1:22" ht="47.25">
      <c r="A143" s="1057" t="s">
        <v>1156</v>
      </c>
      <c r="B143" s="1054" t="s">
        <v>1155</v>
      </c>
      <c r="C143" s="1054"/>
      <c r="D143" s="1054"/>
      <c r="E143" s="1054"/>
      <c r="F143" s="1054"/>
      <c r="G143" s="1054"/>
      <c r="H143" s="1054"/>
      <c r="I143" s="1054"/>
      <c r="J143" s="1054"/>
      <c r="K143" s="1054"/>
      <c r="L143" s="1054"/>
      <c r="M143" s="1054"/>
      <c r="N143" s="1054"/>
      <c r="O143" s="1054"/>
      <c r="P143" s="1054"/>
      <c r="Q143" s="1055">
        <v>200</v>
      </c>
      <c r="R143" s="1054" t="s">
        <v>290</v>
      </c>
      <c r="S143" s="1054" t="s">
        <v>961</v>
      </c>
      <c r="T143" s="1056">
        <v>2.9</v>
      </c>
      <c r="U143" s="1056"/>
      <c r="V143" s="1056"/>
    </row>
    <row r="144" spans="1:22" ht="31.5">
      <c r="A144" s="1057" t="s">
        <v>1157</v>
      </c>
      <c r="B144" s="1054" t="s">
        <v>1155</v>
      </c>
      <c r="C144" s="1054"/>
      <c r="D144" s="1054"/>
      <c r="E144" s="1054"/>
      <c r="F144" s="1054"/>
      <c r="G144" s="1054"/>
      <c r="H144" s="1054"/>
      <c r="I144" s="1054"/>
      <c r="J144" s="1054"/>
      <c r="K144" s="1054"/>
      <c r="L144" s="1054"/>
      <c r="M144" s="1054"/>
      <c r="N144" s="1054"/>
      <c r="O144" s="1054"/>
      <c r="P144" s="1054"/>
      <c r="Q144" s="1055">
        <v>300</v>
      </c>
      <c r="R144" s="1054" t="s">
        <v>290</v>
      </c>
      <c r="S144" s="1054" t="s">
        <v>961</v>
      </c>
      <c r="T144" s="1056">
        <v>358.1</v>
      </c>
      <c r="U144" s="1056"/>
      <c r="V144" s="1056"/>
    </row>
    <row r="145" spans="1:22" ht="94.5">
      <c r="A145" s="1052" t="s">
        <v>1158</v>
      </c>
      <c r="B145" s="1049" t="s">
        <v>1159</v>
      </c>
      <c r="C145" s="1049"/>
      <c r="D145" s="1049"/>
      <c r="E145" s="1049"/>
      <c r="F145" s="1049"/>
      <c r="G145" s="1049"/>
      <c r="H145" s="1049"/>
      <c r="I145" s="1049"/>
      <c r="J145" s="1049"/>
      <c r="K145" s="1049"/>
      <c r="L145" s="1049"/>
      <c r="M145" s="1049"/>
      <c r="N145" s="1049"/>
      <c r="O145" s="1049"/>
      <c r="P145" s="1049"/>
      <c r="Q145" s="1050"/>
      <c r="R145" s="1049" t="s">
        <v>953</v>
      </c>
      <c r="S145" s="1049" t="s">
        <v>953</v>
      </c>
      <c r="T145" s="1051">
        <v>263</v>
      </c>
      <c r="U145" s="1051"/>
      <c r="V145" s="1051"/>
    </row>
    <row r="146" spans="1:22" ht="94.5">
      <c r="A146" s="1053" t="s">
        <v>1160</v>
      </c>
      <c r="B146" s="1054" t="s">
        <v>1159</v>
      </c>
      <c r="C146" s="1054"/>
      <c r="D146" s="1054"/>
      <c r="E146" s="1054"/>
      <c r="F146" s="1054"/>
      <c r="G146" s="1054"/>
      <c r="H146" s="1054"/>
      <c r="I146" s="1054"/>
      <c r="J146" s="1054"/>
      <c r="K146" s="1054"/>
      <c r="L146" s="1054"/>
      <c r="M146" s="1054"/>
      <c r="N146" s="1054"/>
      <c r="O146" s="1054"/>
      <c r="P146" s="1054"/>
      <c r="Q146" s="1055">
        <v>200</v>
      </c>
      <c r="R146" s="1054" t="s">
        <v>290</v>
      </c>
      <c r="S146" s="1054" t="s">
        <v>961</v>
      </c>
      <c r="T146" s="1056">
        <v>2</v>
      </c>
      <c r="U146" s="1056"/>
      <c r="V146" s="1056"/>
    </row>
    <row r="147" spans="1:22" ht="94.5">
      <c r="A147" s="1053" t="s">
        <v>1161</v>
      </c>
      <c r="B147" s="1054" t="s">
        <v>1159</v>
      </c>
      <c r="C147" s="1054"/>
      <c r="D147" s="1054"/>
      <c r="E147" s="1054"/>
      <c r="F147" s="1054"/>
      <c r="G147" s="1054"/>
      <c r="H147" s="1054"/>
      <c r="I147" s="1054"/>
      <c r="J147" s="1054"/>
      <c r="K147" s="1054"/>
      <c r="L147" s="1054"/>
      <c r="M147" s="1054"/>
      <c r="N147" s="1054"/>
      <c r="O147" s="1054"/>
      <c r="P147" s="1054"/>
      <c r="Q147" s="1055">
        <v>300</v>
      </c>
      <c r="R147" s="1054" t="s">
        <v>290</v>
      </c>
      <c r="S147" s="1054" t="s">
        <v>961</v>
      </c>
      <c r="T147" s="1056">
        <v>261</v>
      </c>
      <c r="U147" s="1056"/>
      <c r="V147" s="1056"/>
    </row>
    <row r="148" spans="1:22" ht="47.25">
      <c r="A148" s="1048" t="s">
        <v>1162</v>
      </c>
      <c r="B148" s="1049" t="s">
        <v>1163</v>
      </c>
      <c r="C148" s="1049"/>
      <c r="D148" s="1049"/>
      <c r="E148" s="1049"/>
      <c r="F148" s="1049"/>
      <c r="G148" s="1049"/>
      <c r="H148" s="1049"/>
      <c r="I148" s="1049"/>
      <c r="J148" s="1049"/>
      <c r="K148" s="1049"/>
      <c r="L148" s="1049"/>
      <c r="M148" s="1049"/>
      <c r="N148" s="1049"/>
      <c r="O148" s="1049"/>
      <c r="P148" s="1049"/>
      <c r="Q148" s="1050"/>
      <c r="R148" s="1049" t="s">
        <v>953</v>
      </c>
      <c r="S148" s="1049" t="s">
        <v>953</v>
      </c>
      <c r="T148" s="1051">
        <v>71</v>
      </c>
      <c r="U148" s="1051"/>
      <c r="V148" s="1051"/>
    </row>
    <row r="149" spans="1:22" ht="63">
      <c r="A149" s="1057" t="s">
        <v>1164</v>
      </c>
      <c r="B149" s="1054" t="s">
        <v>1163</v>
      </c>
      <c r="C149" s="1054"/>
      <c r="D149" s="1054"/>
      <c r="E149" s="1054"/>
      <c r="F149" s="1054"/>
      <c r="G149" s="1054"/>
      <c r="H149" s="1054"/>
      <c r="I149" s="1054"/>
      <c r="J149" s="1054"/>
      <c r="K149" s="1054"/>
      <c r="L149" s="1054"/>
      <c r="M149" s="1054"/>
      <c r="N149" s="1054"/>
      <c r="O149" s="1054"/>
      <c r="P149" s="1054"/>
      <c r="Q149" s="1055">
        <v>200</v>
      </c>
      <c r="R149" s="1054" t="s">
        <v>290</v>
      </c>
      <c r="S149" s="1054" t="s">
        <v>961</v>
      </c>
      <c r="T149" s="1056">
        <v>1.1000000000000001</v>
      </c>
      <c r="U149" s="1056"/>
      <c r="V149" s="1056"/>
    </row>
    <row r="150" spans="1:22" ht="47.25">
      <c r="A150" s="1057" t="s">
        <v>1165</v>
      </c>
      <c r="B150" s="1054" t="s">
        <v>1163</v>
      </c>
      <c r="C150" s="1054"/>
      <c r="D150" s="1054"/>
      <c r="E150" s="1054"/>
      <c r="F150" s="1054"/>
      <c r="G150" s="1054"/>
      <c r="H150" s="1054"/>
      <c r="I150" s="1054"/>
      <c r="J150" s="1054"/>
      <c r="K150" s="1054"/>
      <c r="L150" s="1054"/>
      <c r="M150" s="1054"/>
      <c r="N150" s="1054"/>
      <c r="O150" s="1054"/>
      <c r="P150" s="1054"/>
      <c r="Q150" s="1055">
        <v>300</v>
      </c>
      <c r="R150" s="1054" t="s">
        <v>290</v>
      </c>
      <c r="S150" s="1054" t="s">
        <v>961</v>
      </c>
      <c r="T150" s="1056">
        <v>69.900000000000006</v>
      </c>
      <c r="U150" s="1056"/>
      <c r="V150" s="1056"/>
    </row>
    <row r="151" spans="1:22" ht="31.5">
      <c r="A151" s="1048" t="s">
        <v>1166</v>
      </c>
      <c r="B151" s="1049" t="s">
        <v>1167</v>
      </c>
      <c r="C151" s="1049"/>
      <c r="D151" s="1049"/>
      <c r="E151" s="1049"/>
      <c r="F151" s="1049"/>
      <c r="G151" s="1049"/>
      <c r="H151" s="1049"/>
      <c r="I151" s="1049"/>
      <c r="J151" s="1049"/>
      <c r="K151" s="1049"/>
      <c r="L151" s="1049"/>
      <c r="M151" s="1049"/>
      <c r="N151" s="1049"/>
      <c r="O151" s="1049"/>
      <c r="P151" s="1049"/>
      <c r="Q151" s="1050"/>
      <c r="R151" s="1049" t="s">
        <v>953</v>
      </c>
      <c r="S151" s="1049" t="s">
        <v>953</v>
      </c>
      <c r="T151" s="1051">
        <v>39552</v>
      </c>
      <c r="U151" s="1051"/>
      <c r="V151" s="1051"/>
    </row>
    <row r="152" spans="1:22" ht="47.25">
      <c r="A152" s="1057" t="s">
        <v>1168</v>
      </c>
      <c r="B152" s="1054" t="s">
        <v>1167</v>
      </c>
      <c r="C152" s="1054"/>
      <c r="D152" s="1054"/>
      <c r="E152" s="1054"/>
      <c r="F152" s="1054"/>
      <c r="G152" s="1054"/>
      <c r="H152" s="1054"/>
      <c r="I152" s="1054"/>
      <c r="J152" s="1054"/>
      <c r="K152" s="1054"/>
      <c r="L152" s="1054"/>
      <c r="M152" s="1054"/>
      <c r="N152" s="1054"/>
      <c r="O152" s="1054"/>
      <c r="P152" s="1054"/>
      <c r="Q152" s="1055">
        <v>200</v>
      </c>
      <c r="R152" s="1054" t="s">
        <v>290</v>
      </c>
      <c r="S152" s="1054" t="s">
        <v>961</v>
      </c>
      <c r="T152" s="1056">
        <v>442.1</v>
      </c>
      <c r="U152" s="1056"/>
      <c r="V152" s="1056"/>
    </row>
    <row r="153" spans="1:22" ht="31.5">
      <c r="A153" s="1057" t="s">
        <v>1169</v>
      </c>
      <c r="B153" s="1054" t="s">
        <v>1167</v>
      </c>
      <c r="C153" s="1054"/>
      <c r="D153" s="1054"/>
      <c r="E153" s="1054"/>
      <c r="F153" s="1054"/>
      <c r="G153" s="1054"/>
      <c r="H153" s="1054"/>
      <c r="I153" s="1054"/>
      <c r="J153" s="1054"/>
      <c r="K153" s="1054"/>
      <c r="L153" s="1054"/>
      <c r="M153" s="1054"/>
      <c r="N153" s="1054"/>
      <c r="O153" s="1054"/>
      <c r="P153" s="1054"/>
      <c r="Q153" s="1055">
        <v>300</v>
      </c>
      <c r="R153" s="1054" t="s">
        <v>290</v>
      </c>
      <c r="S153" s="1054" t="s">
        <v>961</v>
      </c>
      <c r="T153" s="1056">
        <v>39109.9</v>
      </c>
      <c r="U153" s="1056"/>
      <c r="V153" s="1056"/>
    </row>
    <row r="154" spans="1:22" ht="63">
      <c r="A154" s="1048" t="s">
        <v>1170</v>
      </c>
      <c r="B154" s="1049" t="s">
        <v>1171</v>
      </c>
      <c r="C154" s="1049"/>
      <c r="D154" s="1049"/>
      <c r="E154" s="1049"/>
      <c r="F154" s="1049"/>
      <c r="G154" s="1049"/>
      <c r="H154" s="1049"/>
      <c r="I154" s="1049"/>
      <c r="J154" s="1049"/>
      <c r="K154" s="1049"/>
      <c r="L154" s="1049"/>
      <c r="M154" s="1049"/>
      <c r="N154" s="1049"/>
      <c r="O154" s="1049"/>
      <c r="P154" s="1049"/>
      <c r="Q154" s="1050"/>
      <c r="R154" s="1049" t="s">
        <v>953</v>
      </c>
      <c r="S154" s="1049" t="s">
        <v>953</v>
      </c>
      <c r="T154" s="1051">
        <v>21</v>
      </c>
      <c r="U154" s="1051"/>
      <c r="V154" s="1051"/>
    </row>
    <row r="155" spans="1:22" ht="78.75">
      <c r="A155" s="1053" t="s">
        <v>1172</v>
      </c>
      <c r="B155" s="1054" t="s">
        <v>1171</v>
      </c>
      <c r="C155" s="1054"/>
      <c r="D155" s="1054"/>
      <c r="E155" s="1054"/>
      <c r="F155" s="1054"/>
      <c r="G155" s="1054"/>
      <c r="H155" s="1054"/>
      <c r="I155" s="1054"/>
      <c r="J155" s="1054"/>
      <c r="K155" s="1054"/>
      <c r="L155" s="1054"/>
      <c r="M155" s="1054"/>
      <c r="N155" s="1054"/>
      <c r="O155" s="1054"/>
      <c r="P155" s="1054"/>
      <c r="Q155" s="1055">
        <v>200</v>
      </c>
      <c r="R155" s="1054" t="s">
        <v>290</v>
      </c>
      <c r="S155" s="1054" t="s">
        <v>961</v>
      </c>
      <c r="T155" s="1056">
        <v>0.3</v>
      </c>
      <c r="U155" s="1056"/>
      <c r="V155" s="1056"/>
    </row>
    <row r="156" spans="1:22" ht="78.75">
      <c r="A156" s="1053" t="s">
        <v>1173</v>
      </c>
      <c r="B156" s="1054" t="s">
        <v>1171</v>
      </c>
      <c r="C156" s="1054"/>
      <c r="D156" s="1054"/>
      <c r="E156" s="1054"/>
      <c r="F156" s="1054"/>
      <c r="G156" s="1054"/>
      <c r="H156" s="1054"/>
      <c r="I156" s="1054"/>
      <c r="J156" s="1054"/>
      <c r="K156" s="1054"/>
      <c r="L156" s="1054"/>
      <c r="M156" s="1054"/>
      <c r="N156" s="1054"/>
      <c r="O156" s="1054"/>
      <c r="P156" s="1054"/>
      <c r="Q156" s="1055">
        <v>300</v>
      </c>
      <c r="R156" s="1054" t="s">
        <v>290</v>
      </c>
      <c r="S156" s="1054" t="s">
        <v>961</v>
      </c>
      <c r="T156" s="1056">
        <v>20.7</v>
      </c>
      <c r="U156" s="1056"/>
      <c r="V156" s="1056"/>
    </row>
    <row r="157" spans="1:22" ht="15.75">
      <c r="A157" s="1048" t="s">
        <v>1174</v>
      </c>
      <c r="B157" s="1049" t="s">
        <v>1175</v>
      </c>
      <c r="C157" s="1049"/>
      <c r="D157" s="1049"/>
      <c r="E157" s="1049"/>
      <c r="F157" s="1049"/>
      <c r="G157" s="1049"/>
      <c r="H157" s="1049"/>
      <c r="I157" s="1049"/>
      <c r="J157" s="1049"/>
      <c r="K157" s="1049"/>
      <c r="L157" s="1049"/>
      <c r="M157" s="1049"/>
      <c r="N157" s="1049"/>
      <c r="O157" s="1049"/>
      <c r="P157" s="1049"/>
      <c r="Q157" s="1050"/>
      <c r="R157" s="1049" t="s">
        <v>953</v>
      </c>
      <c r="S157" s="1049" t="s">
        <v>953</v>
      </c>
      <c r="T157" s="1051">
        <v>1153</v>
      </c>
      <c r="U157" s="1051"/>
      <c r="V157" s="1051"/>
    </row>
    <row r="158" spans="1:22" ht="47.25">
      <c r="A158" s="1057" t="s">
        <v>1176</v>
      </c>
      <c r="B158" s="1054" t="s">
        <v>1175</v>
      </c>
      <c r="C158" s="1054"/>
      <c r="D158" s="1054"/>
      <c r="E158" s="1054"/>
      <c r="F158" s="1054"/>
      <c r="G158" s="1054"/>
      <c r="H158" s="1054"/>
      <c r="I158" s="1054"/>
      <c r="J158" s="1054"/>
      <c r="K158" s="1054"/>
      <c r="L158" s="1054"/>
      <c r="M158" s="1054"/>
      <c r="N158" s="1054"/>
      <c r="O158" s="1054"/>
      <c r="P158" s="1054"/>
      <c r="Q158" s="1055">
        <v>200</v>
      </c>
      <c r="R158" s="1054" t="s">
        <v>290</v>
      </c>
      <c r="S158" s="1054" t="s">
        <v>961</v>
      </c>
      <c r="T158" s="1056">
        <v>8.8000000000000007</v>
      </c>
      <c r="U158" s="1056"/>
      <c r="V158" s="1056"/>
    </row>
    <row r="159" spans="1:22" ht="31.5">
      <c r="A159" s="1057" t="s">
        <v>1177</v>
      </c>
      <c r="B159" s="1054" t="s">
        <v>1175</v>
      </c>
      <c r="C159" s="1054"/>
      <c r="D159" s="1054"/>
      <c r="E159" s="1054"/>
      <c r="F159" s="1054"/>
      <c r="G159" s="1054"/>
      <c r="H159" s="1054"/>
      <c r="I159" s="1054"/>
      <c r="J159" s="1054"/>
      <c r="K159" s="1054"/>
      <c r="L159" s="1054"/>
      <c r="M159" s="1054"/>
      <c r="N159" s="1054"/>
      <c r="O159" s="1054"/>
      <c r="P159" s="1054"/>
      <c r="Q159" s="1055">
        <v>300</v>
      </c>
      <c r="R159" s="1054" t="s">
        <v>290</v>
      </c>
      <c r="S159" s="1054" t="s">
        <v>961</v>
      </c>
      <c r="T159" s="1056">
        <v>1144.2</v>
      </c>
      <c r="U159" s="1056"/>
      <c r="V159" s="1056"/>
    </row>
    <row r="160" spans="1:22" ht="31.5">
      <c r="A160" s="1048" t="s">
        <v>1178</v>
      </c>
      <c r="B160" s="1049" t="s">
        <v>1179</v>
      </c>
      <c r="C160" s="1049"/>
      <c r="D160" s="1049"/>
      <c r="E160" s="1049"/>
      <c r="F160" s="1049"/>
      <c r="G160" s="1049"/>
      <c r="H160" s="1049"/>
      <c r="I160" s="1049"/>
      <c r="J160" s="1049"/>
      <c r="K160" s="1049"/>
      <c r="L160" s="1049"/>
      <c r="M160" s="1049"/>
      <c r="N160" s="1049"/>
      <c r="O160" s="1049"/>
      <c r="P160" s="1049"/>
      <c r="Q160" s="1050"/>
      <c r="R160" s="1049" t="s">
        <v>953</v>
      </c>
      <c r="S160" s="1049" t="s">
        <v>953</v>
      </c>
      <c r="T160" s="1051">
        <v>9</v>
      </c>
      <c r="U160" s="1051"/>
      <c r="V160" s="1051"/>
    </row>
    <row r="161" spans="1:22" ht="47.25">
      <c r="A161" s="1057" t="s">
        <v>1180</v>
      </c>
      <c r="B161" s="1054" t="s">
        <v>1179</v>
      </c>
      <c r="C161" s="1054"/>
      <c r="D161" s="1054"/>
      <c r="E161" s="1054"/>
      <c r="F161" s="1054"/>
      <c r="G161" s="1054"/>
      <c r="H161" s="1054"/>
      <c r="I161" s="1054"/>
      <c r="J161" s="1054"/>
      <c r="K161" s="1054"/>
      <c r="L161" s="1054"/>
      <c r="M161" s="1054"/>
      <c r="N161" s="1054"/>
      <c r="O161" s="1054"/>
      <c r="P161" s="1054"/>
      <c r="Q161" s="1055">
        <v>200</v>
      </c>
      <c r="R161" s="1054" t="s">
        <v>290</v>
      </c>
      <c r="S161" s="1054" t="s">
        <v>961</v>
      </c>
      <c r="T161" s="1056">
        <v>0.1</v>
      </c>
      <c r="U161" s="1056"/>
      <c r="V161" s="1056"/>
    </row>
    <row r="162" spans="1:22" ht="47.25">
      <c r="A162" s="1057" t="s">
        <v>1181</v>
      </c>
      <c r="B162" s="1054" t="s">
        <v>1179</v>
      </c>
      <c r="C162" s="1054"/>
      <c r="D162" s="1054"/>
      <c r="E162" s="1054"/>
      <c r="F162" s="1054"/>
      <c r="G162" s="1054"/>
      <c r="H162" s="1054"/>
      <c r="I162" s="1054"/>
      <c r="J162" s="1054"/>
      <c r="K162" s="1054"/>
      <c r="L162" s="1054"/>
      <c r="M162" s="1054"/>
      <c r="N162" s="1054"/>
      <c r="O162" s="1054"/>
      <c r="P162" s="1054"/>
      <c r="Q162" s="1055">
        <v>300</v>
      </c>
      <c r="R162" s="1054" t="s">
        <v>290</v>
      </c>
      <c r="S162" s="1054" t="s">
        <v>961</v>
      </c>
      <c r="T162" s="1056">
        <v>8.9</v>
      </c>
      <c r="U162" s="1056"/>
      <c r="V162" s="1056"/>
    </row>
    <row r="163" spans="1:22" ht="31.5">
      <c r="A163" s="1048" t="s">
        <v>1182</v>
      </c>
      <c r="B163" s="1049" t="s">
        <v>1183</v>
      </c>
      <c r="C163" s="1049"/>
      <c r="D163" s="1049"/>
      <c r="E163" s="1049"/>
      <c r="F163" s="1049"/>
      <c r="G163" s="1049"/>
      <c r="H163" s="1049"/>
      <c r="I163" s="1049"/>
      <c r="J163" s="1049"/>
      <c r="K163" s="1049"/>
      <c r="L163" s="1049"/>
      <c r="M163" s="1049"/>
      <c r="N163" s="1049"/>
      <c r="O163" s="1049"/>
      <c r="P163" s="1049"/>
      <c r="Q163" s="1050"/>
      <c r="R163" s="1049" t="s">
        <v>953</v>
      </c>
      <c r="S163" s="1049" t="s">
        <v>953</v>
      </c>
      <c r="T163" s="1051">
        <v>10190</v>
      </c>
      <c r="U163" s="1051"/>
      <c r="V163" s="1051"/>
    </row>
    <row r="164" spans="1:22" ht="47.25">
      <c r="A164" s="1057" t="s">
        <v>1184</v>
      </c>
      <c r="B164" s="1054" t="s">
        <v>1183</v>
      </c>
      <c r="C164" s="1054"/>
      <c r="D164" s="1054"/>
      <c r="E164" s="1054"/>
      <c r="F164" s="1054"/>
      <c r="G164" s="1054"/>
      <c r="H164" s="1054"/>
      <c r="I164" s="1054"/>
      <c r="J164" s="1054"/>
      <c r="K164" s="1054"/>
      <c r="L164" s="1054"/>
      <c r="M164" s="1054"/>
      <c r="N164" s="1054"/>
      <c r="O164" s="1054"/>
      <c r="P164" s="1054"/>
      <c r="Q164" s="1055">
        <v>200</v>
      </c>
      <c r="R164" s="1054" t="s">
        <v>290</v>
      </c>
      <c r="S164" s="1054" t="s">
        <v>961</v>
      </c>
      <c r="T164" s="1056">
        <v>160</v>
      </c>
      <c r="U164" s="1056"/>
      <c r="V164" s="1056"/>
    </row>
    <row r="165" spans="1:22" ht="47.25">
      <c r="A165" s="1057" t="s">
        <v>1185</v>
      </c>
      <c r="B165" s="1054" t="s">
        <v>1183</v>
      </c>
      <c r="C165" s="1054"/>
      <c r="D165" s="1054"/>
      <c r="E165" s="1054"/>
      <c r="F165" s="1054"/>
      <c r="G165" s="1054"/>
      <c r="H165" s="1054"/>
      <c r="I165" s="1054"/>
      <c r="J165" s="1054"/>
      <c r="K165" s="1054"/>
      <c r="L165" s="1054"/>
      <c r="M165" s="1054"/>
      <c r="N165" s="1054"/>
      <c r="O165" s="1054"/>
      <c r="P165" s="1054"/>
      <c r="Q165" s="1055">
        <v>300</v>
      </c>
      <c r="R165" s="1054" t="s">
        <v>290</v>
      </c>
      <c r="S165" s="1054" t="s">
        <v>961</v>
      </c>
      <c r="T165" s="1056">
        <v>10030</v>
      </c>
      <c r="U165" s="1056"/>
      <c r="V165" s="1056"/>
    </row>
    <row r="166" spans="1:22" ht="15.75">
      <c r="A166" s="1048" t="s">
        <v>1186</v>
      </c>
      <c r="B166" s="1049" t="s">
        <v>1187</v>
      </c>
      <c r="C166" s="1049"/>
      <c r="D166" s="1049"/>
      <c r="E166" s="1049"/>
      <c r="F166" s="1049"/>
      <c r="G166" s="1049"/>
      <c r="H166" s="1049"/>
      <c r="I166" s="1049"/>
      <c r="J166" s="1049"/>
      <c r="K166" s="1049"/>
      <c r="L166" s="1049"/>
      <c r="M166" s="1049"/>
      <c r="N166" s="1049"/>
      <c r="O166" s="1049"/>
      <c r="P166" s="1049"/>
      <c r="Q166" s="1050"/>
      <c r="R166" s="1049" t="s">
        <v>953</v>
      </c>
      <c r="S166" s="1049" t="s">
        <v>953</v>
      </c>
      <c r="T166" s="1051">
        <v>684</v>
      </c>
      <c r="U166" s="1051"/>
      <c r="V166" s="1051"/>
    </row>
    <row r="167" spans="1:22" ht="47.25">
      <c r="A167" s="1057" t="s">
        <v>1188</v>
      </c>
      <c r="B167" s="1054" t="s">
        <v>1187</v>
      </c>
      <c r="C167" s="1054"/>
      <c r="D167" s="1054"/>
      <c r="E167" s="1054"/>
      <c r="F167" s="1054"/>
      <c r="G167" s="1054"/>
      <c r="H167" s="1054"/>
      <c r="I167" s="1054"/>
      <c r="J167" s="1054"/>
      <c r="K167" s="1054"/>
      <c r="L167" s="1054"/>
      <c r="M167" s="1054"/>
      <c r="N167" s="1054"/>
      <c r="O167" s="1054"/>
      <c r="P167" s="1054"/>
      <c r="Q167" s="1055">
        <v>200</v>
      </c>
      <c r="R167" s="1054" t="s">
        <v>290</v>
      </c>
      <c r="S167" s="1054" t="s">
        <v>961</v>
      </c>
      <c r="T167" s="1056">
        <v>9.6</v>
      </c>
      <c r="U167" s="1056"/>
      <c r="V167" s="1056"/>
    </row>
    <row r="168" spans="1:22" ht="31.5">
      <c r="A168" s="1057" t="s">
        <v>1189</v>
      </c>
      <c r="B168" s="1054" t="s">
        <v>1187</v>
      </c>
      <c r="C168" s="1054"/>
      <c r="D168" s="1054"/>
      <c r="E168" s="1054"/>
      <c r="F168" s="1054"/>
      <c r="G168" s="1054"/>
      <c r="H168" s="1054"/>
      <c r="I168" s="1054"/>
      <c r="J168" s="1054"/>
      <c r="K168" s="1054"/>
      <c r="L168" s="1054"/>
      <c r="M168" s="1054"/>
      <c r="N168" s="1054"/>
      <c r="O168" s="1054"/>
      <c r="P168" s="1054"/>
      <c r="Q168" s="1055">
        <v>300</v>
      </c>
      <c r="R168" s="1054" t="s">
        <v>290</v>
      </c>
      <c r="S168" s="1054" t="s">
        <v>961</v>
      </c>
      <c r="T168" s="1056">
        <v>674.4</v>
      </c>
      <c r="U168" s="1056"/>
      <c r="V168" s="1056"/>
    </row>
    <row r="169" spans="1:22" ht="31.5">
      <c r="A169" s="1048" t="s">
        <v>1190</v>
      </c>
      <c r="B169" s="1049" t="s">
        <v>1191</v>
      </c>
      <c r="C169" s="1049"/>
      <c r="D169" s="1049"/>
      <c r="E169" s="1049"/>
      <c r="F169" s="1049"/>
      <c r="G169" s="1049"/>
      <c r="H169" s="1049"/>
      <c r="I169" s="1049"/>
      <c r="J169" s="1049"/>
      <c r="K169" s="1049"/>
      <c r="L169" s="1049"/>
      <c r="M169" s="1049"/>
      <c r="N169" s="1049"/>
      <c r="O169" s="1049"/>
      <c r="P169" s="1049"/>
      <c r="Q169" s="1050"/>
      <c r="R169" s="1049" t="s">
        <v>953</v>
      </c>
      <c r="S169" s="1049" t="s">
        <v>953</v>
      </c>
      <c r="T169" s="1051">
        <v>731</v>
      </c>
      <c r="U169" s="1051"/>
      <c r="V169" s="1051"/>
    </row>
    <row r="170" spans="1:22" ht="47.25">
      <c r="A170" s="1057" t="s">
        <v>1192</v>
      </c>
      <c r="B170" s="1054" t="s">
        <v>1191</v>
      </c>
      <c r="C170" s="1054"/>
      <c r="D170" s="1054"/>
      <c r="E170" s="1054"/>
      <c r="F170" s="1054"/>
      <c r="G170" s="1054"/>
      <c r="H170" s="1054"/>
      <c r="I170" s="1054"/>
      <c r="J170" s="1054"/>
      <c r="K170" s="1054"/>
      <c r="L170" s="1054"/>
      <c r="M170" s="1054"/>
      <c r="N170" s="1054"/>
      <c r="O170" s="1054"/>
      <c r="P170" s="1054"/>
      <c r="Q170" s="1055">
        <v>300</v>
      </c>
      <c r="R170" s="1054" t="s">
        <v>1008</v>
      </c>
      <c r="S170" s="1054" t="s">
        <v>1193</v>
      </c>
      <c r="T170" s="1056">
        <v>731</v>
      </c>
      <c r="U170" s="1056"/>
      <c r="V170" s="1056"/>
    </row>
    <row r="171" spans="1:22" ht="31.5">
      <c r="A171" s="1048" t="s">
        <v>1194</v>
      </c>
      <c r="B171" s="1049" t="s">
        <v>1195</v>
      </c>
      <c r="C171" s="1049"/>
      <c r="D171" s="1049"/>
      <c r="E171" s="1049"/>
      <c r="F171" s="1049"/>
      <c r="G171" s="1049"/>
      <c r="H171" s="1049"/>
      <c r="I171" s="1049"/>
      <c r="J171" s="1049"/>
      <c r="K171" s="1049"/>
      <c r="L171" s="1049"/>
      <c r="M171" s="1049"/>
      <c r="N171" s="1049"/>
      <c r="O171" s="1049"/>
      <c r="P171" s="1049"/>
      <c r="Q171" s="1050"/>
      <c r="R171" s="1049" t="s">
        <v>953</v>
      </c>
      <c r="S171" s="1049" t="s">
        <v>953</v>
      </c>
      <c r="T171" s="1051">
        <v>234387</v>
      </c>
      <c r="U171" s="1051"/>
      <c r="V171" s="1051"/>
    </row>
    <row r="172" spans="1:22" ht="15.75">
      <c r="A172" s="1048" t="s">
        <v>1196</v>
      </c>
      <c r="B172" s="1049" t="s">
        <v>1197</v>
      </c>
      <c r="C172" s="1049"/>
      <c r="D172" s="1049"/>
      <c r="E172" s="1049"/>
      <c r="F172" s="1049"/>
      <c r="G172" s="1049"/>
      <c r="H172" s="1049"/>
      <c r="I172" s="1049"/>
      <c r="J172" s="1049"/>
      <c r="K172" s="1049"/>
      <c r="L172" s="1049"/>
      <c r="M172" s="1049"/>
      <c r="N172" s="1049"/>
      <c r="O172" s="1049"/>
      <c r="P172" s="1049"/>
      <c r="Q172" s="1050"/>
      <c r="R172" s="1049" t="s">
        <v>953</v>
      </c>
      <c r="S172" s="1049" t="s">
        <v>953</v>
      </c>
      <c r="T172" s="1051">
        <v>175562</v>
      </c>
      <c r="U172" s="1051"/>
      <c r="V172" s="1051"/>
    </row>
    <row r="173" spans="1:22" ht="47.25">
      <c r="A173" s="1057" t="s">
        <v>1198</v>
      </c>
      <c r="B173" s="1054" t="s">
        <v>1197</v>
      </c>
      <c r="C173" s="1054"/>
      <c r="D173" s="1054"/>
      <c r="E173" s="1054"/>
      <c r="F173" s="1054"/>
      <c r="G173" s="1054"/>
      <c r="H173" s="1054"/>
      <c r="I173" s="1054"/>
      <c r="J173" s="1054"/>
      <c r="K173" s="1054"/>
      <c r="L173" s="1054"/>
      <c r="M173" s="1054"/>
      <c r="N173" s="1054"/>
      <c r="O173" s="1054"/>
      <c r="P173" s="1054"/>
      <c r="Q173" s="1055">
        <v>200</v>
      </c>
      <c r="R173" s="1054" t="s">
        <v>290</v>
      </c>
      <c r="S173" s="1054" t="s">
        <v>961</v>
      </c>
      <c r="T173" s="1056">
        <v>2336</v>
      </c>
      <c r="U173" s="1056"/>
      <c r="V173" s="1056"/>
    </row>
    <row r="174" spans="1:22" ht="31.5">
      <c r="A174" s="1057" t="s">
        <v>1199</v>
      </c>
      <c r="B174" s="1054" t="s">
        <v>1197</v>
      </c>
      <c r="C174" s="1054"/>
      <c r="D174" s="1054"/>
      <c r="E174" s="1054"/>
      <c r="F174" s="1054"/>
      <c r="G174" s="1054"/>
      <c r="H174" s="1054"/>
      <c r="I174" s="1054"/>
      <c r="J174" s="1054"/>
      <c r="K174" s="1054"/>
      <c r="L174" s="1054"/>
      <c r="M174" s="1054"/>
      <c r="N174" s="1054"/>
      <c r="O174" s="1054"/>
      <c r="P174" s="1054"/>
      <c r="Q174" s="1055">
        <v>300</v>
      </c>
      <c r="R174" s="1054" t="s">
        <v>290</v>
      </c>
      <c r="S174" s="1054" t="s">
        <v>961</v>
      </c>
      <c r="T174" s="1056">
        <v>173226</v>
      </c>
      <c r="U174" s="1056"/>
      <c r="V174" s="1056"/>
    </row>
    <row r="175" spans="1:22" ht="31.5">
      <c r="A175" s="1048" t="s">
        <v>1200</v>
      </c>
      <c r="B175" s="1049" t="s">
        <v>1201</v>
      </c>
      <c r="C175" s="1049"/>
      <c r="D175" s="1049"/>
      <c r="E175" s="1049"/>
      <c r="F175" s="1049"/>
      <c r="G175" s="1049"/>
      <c r="H175" s="1049"/>
      <c r="I175" s="1049"/>
      <c r="J175" s="1049"/>
      <c r="K175" s="1049"/>
      <c r="L175" s="1049"/>
      <c r="M175" s="1049"/>
      <c r="N175" s="1049"/>
      <c r="O175" s="1049"/>
      <c r="P175" s="1049"/>
      <c r="Q175" s="1050"/>
      <c r="R175" s="1049" t="s">
        <v>953</v>
      </c>
      <c r="S175" s="1049" t="s">
        <v>953</v>
      </c>
      <c r="T175" s="1051">
        <v>3982</v>
      </c>
      <c r="U175" s="1051"/>
      <c r="V175" s="1051"/>
    </row>
    <row r="176" spans="1:22" ht="47.25">
      <c r="A176" s="1057" t="s">
        <v>1202</v>
      </c>
      <c r="B176" s="1054" t="s">
        <v>1201</v>
      </c>
      <c r="C176" s="1054"/>
      <c r="D176" s="1054"/>
      <c r="E176" s="1054"/>
      <c r="F176" s="1054"/>
      <c r="G176" s="1054"/>
      <c r="H176" s="1054"/>
      <c r="I176" s="1054"/>
      <c r="J176" s="1054"/>
      <c r="K176" s="1054"/>
      <c r="L176" s="1054"/>
      <c r="M176" s="1054"/>
      <c r="N176" s="1054"/>
      <c r="O176" s="1054"/>
      <c r="P176" s="1054"/>
      <c r="Q176" s="1055">
        <v>200</v>
      </c>
      <c r="R176" s="1054" t="s">
        <v>290</v>
      </c>
      <c r="S176" s="1054" t="s">
        <v>961</v>
      </c>
      <c r="T176" s="1056">
        <v>47.9</v>
      </c>
      <c r="U176" s="1056"/>
      <c r="V176" s="1056"/>
    </row>
    <row r="177" spans="1:22" ht="31.5">
      <c r="A177" s="1057" t="s">
        <v>1203</v>
      </c>
      <c r="B177" s="1054" t="s">
        <v>1201</v>
      </c>
      <c r="C177" s="1054"/>
      <c r="D177" s="1054"/>
      <c r="E177" s="1054"/>
      <c r="F177" s="1054"/>
      <c r="G177" s="1054"/>
      <c r="H177" s="1054"/>
      <c r="I177" s="1054"/>
      <c r="J177" s="1054"/>
      <c r="K177" s="1054"/>
      <c r="L177" s="1054"/>
      <c r="M177" s="1054"/>
      <c r="N177" s="1054"/>
      <c r="O177" s="1054"/>
      <c r="P177" s="1054"/>
      <c r="Q177" s="1055">
        <v>300</v>
      </c>
      <c r="R177" s="1054" t="s">
        <v>290</v>
      </c>
      <c r="S177" s="1054" t="s">
        <v>961</v>
      </c>
      <c r="T177" s="1056">
        <v>3934.1</v>
      </c>
      <c r="U177" s="1056"/>
      <c r="V177" s="1056"/>
    </row>
    <row r="178" spans="1:22" ht="31.5">
      <c r="A178" s="1048" t="s">
        <v>1204</v>
      </c>
      <c r="B178" s="1049" t="s">
        <v>1205</v>
      </c>
      <c r="C178" s="1049"/>
      <c r="D178" s="1049"/>
      <c r="E178" s="1049"/>
      <c r="F178" s="1049"/>
      <c r="G178" s="1049"/>
      <c r="H178" s="1049"/>
      <c r="I178" s="1049"/>
      <c r="J178" s="1049"/>
      <c r="K178" s="1049"/>
      <c r="L178" s="1049"/>
      <c r="M178" s="1049"/>
      <c r="N178" s="1049"/>
      <c r="O178" s="1049"/>
      <c r="P178" s="1049"/>
      <c r="Q178" s="1050"/>
      <c r="R178" s="1049" t="s">
        <v>953</v>
      </c>
      <c r="S178" s="1049" t="s">
        <v>953</v>
      </c>
      <c r="T178" s="1051">
        <v>34677</v>
      </c>
      <c r="U178" s="1051"/>
      <c r="V178" s="1051"/>
    </row>
    <row r="179" spans="1:22" ht="47.25">
      <c r="A179" s="1057" t="s">
        <v>1206</v>
      </c>
      <c r="B179" s="1054" t="s">
        <v>1205</v>
      </c>
      <c r="C179" s="1054"/>
      <c r="D179" s="1054"/>
      <c r="E179" s="1054"/>
      <c r="F179" s="1054"/>
      <c r="G179" s="1054"/>
      <c r="H179" s="1054"/>
      <c r="I179" s="1054"/>
      <c r="J179" s="1054"/>
      <c r="K179" s="1054"/>
      <c r="L179" s="1054"/>
      <c r="M179" s="1054"/>
      <c r="N179" s="1054"/>
      <c r="O179" s="1054"/>
      <c r="P179" s="1054"/>
      <c r="Q179" s="1055">
        <v>200</v>
      </c>
      <c r="R179" s="1054" t="s">
        <v>290</v>
      </c>
      <c r="S179" s="1054" t="s">
        <v>961</v>
      </c>
      <c r="T179" s="1056">
        <v>324</v>
      </c>
      <c r="U179" s="1056"/>
      <c r="V179" s="1056"/>
    </row>
    <row r="180" spans="1:22" ht="47.25">
      <c r="A180" s="1057" t="s">
        <v>1207</v>
      </c>
      <c r="B180" s="1054" t="s">
        <v>1205</v>
      </c>
      <c r="C180" s="1054"/>
      <c r="D180" s="1054"/>
      <c r="E180" s="1054"/>
      <c r="F180" s="1054"/>
      <c r="G180" s="1054"/>
      <c r="H180" s="1054"/>
      <c r="I180" s="1054"/>
      <c r="J180" s="1054"/>
      <c r="K180" s="1054"/>
      <c r="L180" s="1054"/>
      <c r="M180" s="1054"/>
      <c r="N180" s="1054"/>
      <c r="O180" s="1054"/>
      <c r="P180" s="1054"/>
      <c r="Q180" s="1055">
        <v>300</v>
      </c>
      <c r="R180" s="1054" t="s">
        <v>290</v>
      </c>
      <c r="S180" s="1054" t="s">
        <v>961</v>
      </c>
      <c r="T180" s="1056">
        <v>34353</v>
      </c>
      <c r="U180" s="1056"/>
      <c r="V180" s="1056"/>
    </row>
    <row r="181" spans="1:22" ht="47.25">
      <c r="A181" s="1048" t="s">
        <v>1208</v>
      </c>
      <c r="B181" s="1049" t="s">
        <v>1209</v>
      </c>
      <c r="C181" s="1049"/>
      <c r="D181" s="1049"/>
      <c r="E181" s="1049"/>
      <c r="F181" s="1049"/>
      <c r="G181" s="1049"/>
      <c r="H181" s="1049"/>
      <c r="I181" s="1049"/>
      <c r="J181" s="1049"/>
      <c r="K181" s="1049"/>
      <c r="L181" s="1049"/>
      <c r="M181" s="1049"/>
      <c r="N181" s="1049"/>
      <c r="O181" s="1049"/>
      <c r="P181" s="1049"/>
      <c r="Q181" s="1050"/>
      <c r="R181" s="1049" t="s">
        <v>953</v>
      </c>
      <c r="S181" s="1049" t="s">
        <v>953</v>
      </c>
      <c r="T181" s="1051">
        <v>2167</v>
      </c>
      <c r="U181" s="1051"/>
      <c r="V181" s="1051"/>
    </row>
    <row r="182" spans="1:22" ht="63">
      <c r="A182" s="1053" t="s">
        <v>1210</v>
      </c>
      <c r="B182" s="1054" t="s">
        <v>1209</v>
      </c>
      <c r="C182" s="1054"/>
      <c r="D182" s="1054"/>
      <c r="E182" s="1054"/>
      <c r="F182" s="1054"/>
      <c r="G182" s="1054"/>
      <c r="H182" s="1054"/>
      <c r="I182" s="1054"/>
      <c r="J182" s="1054"/>
      <c r="K182" s="1054"/>
      <c r="L182" s="1054"/>
      <c r="M182" s="1054"/>
      <c r="N182" s="1054"/>
      <c r="O182" s="1054"/>
      <c r="P182" s="1054"/>
      <c r="Q182" s="1055">
        <v>200</v>
      </c>
      <c r="R182" s="1054" t="s">
        <v>290</v>
      </c>
      <c r="S182" s="1054" t="s">
        <v>961</v>
      </c>
      <c r="T182" s="1056">
        <v>21.5</v>
      </c>
      <c r="U182" s="1056"/>
      <c r="V182" s="1056"/>
    </row>
    <row r="183" spans="1:22" ht="63">
      <c r="A183" s="1057" t="s">
        <v>1211</v>
      </c>
      <c r="B183" s="1054" t="s">
        <v>1209</v>
      </c>
      <c r="C183" s="1054"/>
      <c r="D183" s="1054"/>
      <c r="E183" s="1054"/>
      <c r="F183" s="1054"/>
      <c r="G183" s="1054"/>
      <c r="H183" s="1054"/>
      <c r="I183" s="1054"/>
      <c r="J183" s="1054"/>
      <c r="K183" s="1054"/>
      <c r="L183" s="1054"/>
      <c r="M183" s="1054"/>
      <c r="N183" s="1054"/>
      <c r="O183" s="1054"/>
      <c r="P183" s="1054"/>
      <c r="Q183" s="1055">
        <v>300</v>
      </c>
      <c r="R183" s="1054" t="s">
        <v>290</v>
      </c>
      <c r="S183" s="1054" t="s">
        <v>961</v>
      </c>
      <c r="T183" s="1056">
        <v>2145.5</v>
      </c>
      <c r="U183" s="1056"/>
      <c r="V183" s="1056"/>
    </row>
    <row r="184" spans="1:22" ht="31.5">
      <c r="A184" s="1048" t="s">
        <v>1212</v>
      </c>
      <c r="B184" s="1049" t="s">
        <v>1213</v>
      </c>
      <c r="C184" s="1049"/>
      <c r="D184" s="1049"/>
      <c r="E184" s="1049"/>
      <c r="F184" s="1049"/>
      <c r="G184" s="1049"/>
      <c r="H184" s="1049"/>
      <c r="I184" s="1049"/>
      <c r="J184" s="1049"/>
      <c r="K184" s="1049"/>
      <c r="L184" s="1049"/>
      <c r="M184" s="1049"/>
      <c r="N184" s="1049"/>
      <c r="O184" s="1049"/>
      <c r="P184" s="1049"/>
      <c r="Q184" s="1050"/>
      <c r="R184" s="1049" t="s">
        <v>953</v>
      </c>
      <c r="S184" s="1049" t="s">
        <v>953</v>
      </c>
      <c r="T184" s="1051">
        <v>11080</v>
      </c>
      <c r="U184" s="1051"/>
      <c r="V184" s="1051"/>
    </row>
    <row r="185" spans="1:22" ht="47.25">
      <c r="A185" s="1057" t="s">
        <v>1214</v>
      </c>
      <c r="B185" s="1054" t="s">
        <v>1213</v>
      </c>
      <c r="C185" s="1054"/>
      <c r="D185" s="1054"/>
      <c r="E185" s="1054"/>
      <c r="F185" s="1054"/>
      <c r="G185" s="1054"/>
      <c r="H185" s="1054"/>
      <c r="I185" s="1054"/>
      <c r="J185" s="1054"/>
      <c r="K185" s="1054"/>
      <c r="L185" s="1054"/>
      <c r="M185" s="1054"/>
      <c r="N185" s="1054"/>
      <c r="O185" s="1054"/>
      <c r="P185" s="1054"/>
      <c r="Q185" s="1055">
        <v>200</v>
      </c>
      <c r="R185" s="1054" t="s">
        <v>290</v>
      </c>
      <c r="S185" s="1054" t="s">
        <v>961</v>
      </c>
      <c r="T185" s="1056">
        <v>83.9</v>
      </c>
      <c r="U185" s="1056"/>
      <c r="V185" s="1056"/>
    </row>
    <row r="186" spans="1:22" ht="47.25">
      <c r="A186" s="1057" t="s">
        <v>1215</v>
      </c>
      <c r="B186" s="1054" t="s">
        <v>1213</v>
      </c>
      <c r="C186" s="1054"/>
      <c r="D186" s="1054"/>
      <c r="E186" s="1054"/>
      <c r="F186" s="1054"/>
      <c r="G186" s="1054"/>
      <c r="H186" s="1054"/>
      <c r="I186" s="1054"/>
      <c r="J186" s="1054"/>
      <c r="K186" s="1054"/>
      <c r="L186" s="1054"/>
      <c r="M186" s="1054"/>
      <c r="N186" s="1054"/>
      <c r="O186" s="1054"/>
      <c r="P186" s="1054"/>
      <c r="Q186" s="1055">
        <v>300</v>
      </c>
      <c r="R186" s="1054" t="s">
        <v>290</v>
      </c>
      <c r="S186" s="1054" t="s">
        <v>961</v>
      </c>
      <c r="T186" s="1056">
        <v>10996.1</v>
      </c>
      <c r="U186" s="1056"/>
      <c r="V186" s="1056"/>
    </row>
    <row r="187" spans="1:22" ht="31.5">
      <c r="A187" s="1048" t="s">
        <v>1216</v>
      </c>
      <c r="B187" s="1049" t="s">
        <v>1217</v>
      </c>
      <c r="C187" s="1049"/>
      <c r="D187" s="1049"/>
      <c r="E187" s="1049"/>
      <c r="F187" s="1049"/>
      <c r="G187" s="1049"/>
      <c r="H187" s="1049"/>
      <c r="I187" s="1049"/>
      <c r="J187" s="1049"/>
      <c r="K187" s="1049"/>
      <c r="L187" s="1049"/>
      <c r="M187" s="1049"/>
      <c r="N187" s="1049"/>
      <c r="O187" s="1049"/>
      <c r="P187" s="1049"/>
      <c r="Q187" s="1050"/>
      <c r="R187" s="1049" t="s">
        <v>953</v>
      </c>
      <c r="S187" s="1049" t="s">
        <v>953</v>
      </c>
      <c r="T187" s="1051">
        <v>6585</v>
      </c>
      <c r="U187" s="1051"/>
      <c r="V187" s="1051"/>
    </row>
    <row r="188" spans="1:22" ht="47.25">
      <c r="A188" s="1057" t="s">
        <v>1218</v>
      </c>
      <c r="B188" s="1054" t="s">
        <v>1217</v>
      </c>
      <c r="C188" s="1054"/>
      <c r="D188" s="1054"/>
      <c r="E188" s="1054"/>
      <c r="F188" s="1054"/>
      <c r="G188" s="1054"/>
      <c r="H188" s="1054"/>
      <c r="I188" s="1054"/>
      <c r="J188" s="1054"/>
      <c r="K188" s="1054"/>
      <c r="L188" s="1054"/>
      <c r="M188" s="1054"/>
      <c r="N188" s="1054"/>
      <c r="O188" s="1054"/>
      <c r="P188" s="1054"/>
      <c r="Q188" s="1055">
        <v>200</v>
      </c>
      <c r="R188" s="1054" t="s">
        <v>290</v>
      </c>
      <c r="S188" s="1054" t="s">
        <v>961</v>
      </c>
      <c r="T188" s="1056">
        <v>51.3</v>
      </c>
      <c r="U188" s="1056"/>
      <c r="V188" s="1056"/>
    </row>
    <row r="189" spans="1:22" ht="47.25">
      <c r="A189" s="1057" t="s">
        <v>1219</v>
      </c>
      <c r="B189" s="1054" t="s">
        <v>1217</v>
      </c>
      <c r="C189" s="1054"/>
      <c r="D189" s="1054"/>
      <c r="E189" s="1054"/>
      <c r="F189" s="1054"/>
      <c r="G189" s="1054"/>
      <c r="H189" s="1054"/>
      <c r="I189" s="1054"/>
      <c r="J189" s="1054"/>
      <c r="K189" s="1054"/>
      <c r="L189" s="1054"/>
      <c r="M189" s="1054"/>
      <c r="N189" s="1054"/>
      <c r="O189" s="1054"/>
      <c r="P189" s="1054"/>
      <c r="Q189" s="1055">
        <v>300</v>
      </c>
      <c r="R189" s="1054" t="s">
        <v>290</v>
      </c>
      <c r="S189" s="1054" t="s">
        <v>961</v>
      </c>
      <c r="T189" s="1056">
        <v>6533.7</v>
      </c>
      <c r="U189" s="1056"/>
      <c r="V189" s="1056"/>
    </row>
    <row r="190" spans="1:22" ht="47.25">
      <c r="A190" s="1048" t="s">
        <v>1220</v>
      </c>
      <c r="B190" s="1049" t="s">
        <v>1221</v>
      </c>
      <c r="C190" s="1049"/>
      <c r="D190" s="1049"/>
      <c r="E190" s="1049"/>
      <c r="F190" s="1049"/>
      <c r="G190" s="1049"/>
      <c r="H190" s="1049"/>
      <c r="I190" s="1049"/>
      <c r="J190" s="1049"/>
      <c r="K190" s="1049"/>
      <c r="L190" s="1049"/>
      <c r="M190" s="1049"/>
      <c r="N190" s="1049"/>
      <c r="O190" s="1049"/>
      <c r="P190" s="1049"/>
      <c r="Q190" s="1050"/>
      <c r="R190" s="1049" t="s">
        <v>953</v>
      </c>
      <c r="S190" s="1049" t="s">
        <v>953</v>
      </c>
      <c r="T190" s="1051">
        <v>334</v>
      </c>
      <c r="U190" s="1051"/>
      <c r="V190" s="1051"/>
    </row>
    <row r="191" spans="1:22" ht="63">
      <c r="A191" s="1057" t="s">
        <v>1222</v>
      </c>
      <c r="B191" s="1054" t="s">
        <v>1221</v>
      </c>
      <c r="C191" s="1054"/>
      <c r="D191" s="1054"/>
      <c r="E191" s="1054"/>
      <c r="F191" s="1054"/>
      <c r="G191" s="1054"/>
      <c r="H191" s="1054"/>
      <c r="I191" s="1054"/>
      <c r="J191" s="1054"/>
      <c r="K191" s="1054"/>
      <c r="L191" s="1054"/>
      <c r="M191" s="1054"/>
      <c r="N191" s="1054"/>
      <c r="O191" s="1054"/>
      <c r="P191" s="1054"/>
      <c r="Q191" s="1055">
        <v>200</v>
      </c>
      <c r="R191" s="1054" t="s">
        <v>290</v>
      </c>
      <c r="S191" s="1054" t="s">
        <v>961</v>
      </c>
      <c r="T191" s="1056">
        <v>42</v>
      </c>
      <c r="U191" s="1056"/>
      <c r="V191" s="1056"/>
    </row>
    <row r="192" spans="1:22" ht="47.25">
      <c r="A192" s="1057" t="s">
        <v>1223</v>
      </c>
      <c r="B192" s="1054" t="s">
        <v>1221</v>
      </c>
      <c r="C192" s="1054"/>
      <c r="D192" s="1054"/>
      <c r="E192" s="1054"/>
      <c r="F192" s="1054"/>
      <c r="G192" s="1054"/>
      <c r="H192" s="1054"/>
      <c r="I192" s="1054"/>
      <c r="J192" s="1054"/>
      <c r="K192" s="1054"/>
      <c r="L192" s="1054"/>
      <c r="M192" s="1054"/>
      <c r="N192" s="1054"/>
      <c r="O192" s="1054"/>
      <c r="P192" s="1054"/>
      <c r="Q192" s="1055">
        <v>300</v>
      </c>
      <c r="R192" s="1054" t="s">
        <v>290</v>
      </c>
      <c r="S192" s="1054" t="s">
        <v>961</v>
      </c>
      <c r="T192" s="1056">
        <v>292</v>
      </c>
      <c r="U192" s="1056"/>
      <c r="V192" s="1056"/>
    </row>
    <row r="193" spans="1:22" ht="31.5">
      <c r="A193" s="1048" t="s">
        <v>1224</v>
      </c>
      <c r="B193" s="1049" t="s">
        <v>1225</v>
      </c>
      <c r="C193" s="1049"/>
      <c r="D193" s="1049"/>
      <c r="E193" s="1049"/>
      <c r="F193" s="1049"/>
      <c r="G193" s="1049"/>
      <c r="H193" s="1049"/>
      <c r="I193" s="1049"/>
      <c r="J193" s="1049"/>
      <c r="K193" s="1049"/>
      <c r="L193" s="1049"/>
      <c r="M193" s="1049"/>
      <c r="N193" s="1049"/>
      <c r="O193" s="1049"/>
      <c r="P193" s="1049"/>
      <c r="Q193" s="1050"/>
      <c r="R193" s="1049" t="s">
        <v>953</v>
      </c>
      <c r="S193" s="1049" t="s">
        <v>953</v>
      </c>
      <c r="T193" s="1051">
        <v>713</v>
      </c>
      <c r="U193" s="1051"/>
      <c r="V193" s="1051"/>
    </row>
    <row r="194" spans="1:22" ht="31.5">
      <c r="A194" s="1048" t="s">
        <v>1226</v>
      </c>
      <c r="B194" s="1049" t="s">
        <v>1227</v>
      </c>
      <c r="C194" s="1049"/>
      <c r="D194" s="1049"/>
      <c r="E194" s="1049"/>
      <c r="F194" s="1049"/>
      <c r="G194" s="1049"/>
      <c r="H194" s="1049"/>
      <c r="I194" s="1049"/>
      <c r="J194" s="1049"/>
      <c r="K194" s="1049"/>
      <c r="L194" s="1049"/>
      <c r="M194" s="1049"/>
      <c r="N194" s="1049"/>
      <c r="O194" s="1049"/>
      <c r="P194" s="1049"/>
      <c r="Q194" s="1050"/>
      <c r="R194" s="1049" t="s">
        <v>953</v>
      </c>
      <c r="S194" s="1049" t="s">
        <v>953</v>
      </c>
      <c r="T194" s="1051">
        <v>71</v>
      </c>
      <c r="U194" s="1051"/>
      <c r="V194" s="1051"/>
    </row>
    <row r="195" spans="1:22" ht="47.25">
      <c r="A195" s="1057" t="s">
        <v>1228</v>
      </c>
      <c r="B195" s="1054" t="s">
        <v>1227</v>
      </c>
      <c r="C195" s="1054"/>
      <c r="D195" s="1054"/>
      <c r="E195" s="1054"/>
      <c r="F195" s="1054"/>
      <c r="G195" s="1054"/>
      <c r="H195" s="1054"/>
      <c r="I195" s="1054"/>
      <c r="J195" s="1054"/>
      <c r="K195" s="1054"/>
      <c r="L195" s="1054"/>
      <c r="M195" s="1054"/>
      <c r="N195" s="1054"/>
      <c r="O195" s="1054"/>
      <c r="P195" s="1054"/>
      <c r="Q195" s="1055">
        <v>200</v>
      </c>
      <c r="R195" s="1054" t="s">
        <v>290</v>
      </c>
      <c r="S195" s="1054" t="s">
        <v>961</v>
      </c>
      <c r="T195" s="1056">
        <v>7.8</v>
      </c>
      <c r="U195" s="1056"/>
      <c r="V195" s="1056"/>
    </row>
    <row r="196" spans="1:22" ht="31.5">
      <c r="A196" s="1057" t="s">
        <v>1229</v>
      </c>
      <c r="B196" s="1054" t="s">
        <v>1227</v>
      </c>
      <c r="C196" s="1054"/>
      <c r="D196" s="1054"/>
      <c r="E196" s="1054"/>
      <c r="F196" s="1054"/>
      <c r="G196" s="1054"/>
      <c r="H196" s="1054"/>
      <c r="I196" s="1054"/>
      <c r="J196" s="1054"/>
      <c r="K196" s="1054"/>
      <c r="L196" s="1054"/>
      <c r="M196" s="1054"/>
      <c r="N196" s="1054"/>
      <c r="O196" s="1054"/>
      <c r="P196" s="1054"/>
      <c r="Q196" s="1055">
        <v>300</v>
      </c>
      <c r="R196" s="1054" t="s">
        <v>290</v>
      </c>
      <c r="S196" s="1054" t="s">
        <v>961</v>
      </c>
      <c r="T196" s="1056">
        <v>63.2</v>
      </c>
      <c r="U196" s="1056"/>
      <c r="V196" s="1056"/>
    </row>
    <row r="197" spans="1:22" ht="47.25">
      <c r="A197" s="1048" t="s">
        <v>1230</v>
      </c>
      <c r="B197" s="1049" t="s">
        <v>1231</v>
      </c>
      <c r="C197" s="1049"/>
      <c r="D197" s="1049"/>
      <c r="E197" s="1049"/>
      <c r="F197" s="1049"/>
      <c r="G197" s="1049"/>
      <c r="H197" s="1049"/>
      <c r="I197" s="1049"/>
      <c r="J197" s="1049"/>
      <c r="K197" s="1049"/>
      <c r="L197" s="1049"/>
      <c r="M197" s="1049"/>
      <c r="N197" s="1049"/>
      <c r="O197" s="1049"/>
      <c r="P197" s="1049"/>
      <c r="Q197" s="1050"/>
      <c r="R197" s="1049" t="s">
        <v>953</v>
      </c>
      <c r="S197" s="1049" t="s">
        <v>953</v>
      </c>
      <c r="T197" s="1051">
        <v>142</v>
      </c>
      <c r="U197" s="1051"/>
      <c r="V197" s="1051"/>
    </row>
    <row r="198" spans="1:22" ht="63">
      <c r="A198" s="1053" t="s">
        <v>1232</v>
      </c>
      <c r="B198" s="1054" t="s">
        <v>1231</v>
      </c>
      <c r="C198" s="1054"/>
      <c r="D198" s="1054"/>
      <c r="E198" s="1054"/>
      <c r="F198" s="1054"/>
      <c r="G198" s="1054"/>
      <c r="H198" s="1054"/>
      <c r="I198" s="1054"/>
      <c r="J198" s="1054"/>
      <c r="K198" s="1054"/>
      <c r="L198" s="1054"/>
      <c r="M198" s="1054"/>
      <c r="N198" s="1054"/>
      <c r="O198" s="1054"/>
      <c r="P198" s="1054"/>
      <c r="Q198" s="1055">
        <v>200</v>
      </c>
      <c r="R198" s="1054" t="s">
        <v>290</v>
      </c>
      <c r="S198" s="1054" t="s">
        <v>961</v>
      </c>
      <c r="T198" s="1056">
        <v>2.2000000000000002</v>
      </c>
      <c r="U198" s="1056"/>
      <c r="V198" s="1056"/>
    </row>
    <row r="199" spans="1:22" ht="63">
      <c r="A199" s="1057" t="s">
        <v>1233</v>
      </c>
      <c r="B199" s="1054" t="s">
        <v>1231</v>
      </c>
      <c r="C199" s="1054"/>
      <c r="D199" s="1054"/>
      <c r="E199" s="1054"/>
      <c r="F199" s="1054"/>
      <c r="G199" s="1054"/>
      <c r="H199" s="1054"/>
      <c r="I199" s="1054"/>
      <c r="J199" s="1054"/>
      <c r="K199" s="1054"/>
      <c r="L199" s="1054"/>
      <c r="M199" s="1054"/>
      <c r="N199" s="1054"/>
      <c r="O199" s="1054"/>
      <c r="P199" s="1054"/>
      <c r="Q199" s="1055">
        <v>300</v>
      </c>
      <c r="R199" s="1054" t="s">
        <v>290</v>
      </c>
      <c r="S199" s="1054" t="s">
        <v>961</v>
      </c>
      <c r="T199" s="1056">
        <v>139.80000000000001</v>
      </c>
      <c r="U199" s="1056"/>
      <c r="V199" s="1056"/>
    </row>
    <row r="200" spans="1:22" ht="31.5">
      <c r="A200" s="1048" t="s">
        <v>1234</v>
      </c>
      <c r="B200" s="1049" t="s">
        <v>1235</v>
      </c>
      <c r="C200" s="1049"/>
      <c r="D200" s="1049"/>
      <c r="E200" s="1049"/>
      <c r="F200" s="1049"/>
      <c r="G200" s="1049"/>
      <c r="H200" s="1049"/>
      <c r="I200" s="1049"/>
      <c r="J200" s="1049"/>
      <c r="K200" s="1049"/>
      <c r="L200" s="1049"/>
      <c r="M200" s="1049"/>
      <c r="N200" s="1049"/>
      <c r="O200" s="1049"/>
      <c r="P200" s="1049"/>
      <c r="Q200" s="1050"/>
      <c r="R200" s="1049" t="s">
        <v>953</v>
      </c>
      <c r="S200" s="1049" t="s">
        <v>953</v>
      </c>
      <c r="T200" s="1051">
        <v>500</v>
      </c>
      <c r="U200" s="1051"/>
      <c r="V200" s="1051"/>
    </row>
    <row r="201" spans="1:22" ht="47.25">
      <c r="A201" s="1057" t="s">
        <v>1236</v>
      </c>
      <c r="B201" s="1054" t="s">
        <v>1235</v>
      </c>
      <c r="C201" s="1054"/>
      <c r="D201" s="1054"/>
      <c r="E201" s="1054"/>
      <c r="F201" s="1054"/>
      <c r="G201" s="1054"/>
      <c r="H201" s="1054"/>
      <c r="I201" s="1054"/>
      <c r="J201" s="1054"/>
      <c r="K201" s="1054"/>
      <c r="L201" s="1054"/>
      <c r="M201" s="1054"/>
      <c r="N201" s="1054"/>
      <c r="O201" s="1054"/>
      <c r="P201" s="1054"/>
      <c r="Q201" s="1055">
        <v>200</v>
      </c>
      <c r="R201" s="1054" t="s">
        <v>290</v>
      </c>
      <c r="S201" s="1054" t="s">
        <v>961</v>
      </c>
      <c r="T201" s="1056">
        <v>4</v>
      </c>
      <c r="U201" s="1056"/>
      <c r="V201" s="1056"/>
    </row>
    <row r="202" spans="1:22" ht="31.5">
      <c r="A202" s="1057" t="s">
        <v>1237</v>
      </c>
      <c r="B202" s="1054" t="s">
        <v>1235</v>
      </c>
      <c r="C202" s="1054"/>
      <c r="D202" s="1054"/>
      <c r="E202" s="1054"/>
      <c r="F202" s="1054"/>
      <c r="G202" s="1054"/>
      <c r="H202" s="1054"/>
      <c r="I202" s="1054"/>
      <c r="J202" s="1054"/>
      <c r="K202" s="1054"/>
      <c r="L202" s="1054"/>
      <c r="M202" s="1054"/>
      <c r="N202" s="1054"/>
      <c r="O202" s="1054"/>
      <c r="P202" s="1054"/>
      <c r="Q202" s="1055">
        <v>300</v>
      </c>
      <c r="R202" s="1054" t="s">
        <v>290</v>
      </c>
      <c r="S202" s="1054" t="s">
        <v>961</v>
      </c>
      <c r="T202" s="1056">
        <v>496</v>
      </c>
      <c r="U202" s="1056"/>
      <c r="V202" s="1056"/>
    </row>
    <row r="203" spans="1:22" ht="31.5">
      <c r="A203" s="1062" t="s">
        <v>1238</v>
      </c>
      <c r="B203" s="1063" t="s">
        <v>1239</v>
      </c>
      <c r="C203" s="1049"/>
      <c r="D203" s="1049"/>
      <c r="E203" s="1049"/>
      <c r="F203" s="1049"/>
      <c r="G203" s="1049"/>
      <c r="H203" s="1049"/>
      <c r="I203" s="1049"/>
      <c r="J203" s="1049"/>
      <c r="K203" s="1049"/>
      <c r="L203" s="1049"/>
      <c r="M203" s="1049"/>
      <c r="N203" s="1049"/>
      <c r="O203" s="1049"/>
      <c r="P203" s="1049"/>
      <c r="Q203" s="1064"/>
      <c r="R203" s="1063" t="s">
        <v>953</v>
      </c>
      <c r="S203" s="1063" t="s">
        <v>953</v>
      </c>
      <c r="T203" s="1065">
        <v>45955</v>
      </c>
      <c r="U203" s="1051"/>
      <c r="V203" s="1051"/>
    </row>
    <row r="204" spans="1:22" ht="31.5">
      <c r="A204" s="1048" t="s">
        <v>1240</v>
      </c>
      <c r="B204" s="1049" t="s">
        <v>1241</v>
      </c>
      <c r="C204" s="1049"/>
      <c r="D204" s="1049"/>
      <c r="E204" s="1049"/>
      <c r="F204" s="1049"/>
      <c r="G204" s="1049"/>
      <c r="H204" s="1049"/>
      <c r="I204" s="1049"/>
      <c r="J204" s="1049"/>
      <c r="K204" s="1049"/>
      <c r="L204" s="1049"/>
      <c r="M204" s="1049"/>
      <c r="N204" s="1049"/>
      <c r="O204" s="1049"/>
      <c r="P204" s="1049"/>
      <c r="Q204" s="1050"/>
      <c r="R204" s="1049" t="s">
        <v>953</v>
      </c>
      <c r="S204" s="1049" t="s">
        <v>953</v>
      </c>
      <c r="T204" s="1051">
        <v>45955</v>
      </c>
      <c r="U204" s="1051"/>
      <c r="V204" s="1051"/>
    </row>
    <row r="205" spans="1:22" ht="31.5">
      <c r="A205" s="1048" t="s">
        <v>1242</v>
      </c>
      <c r="B205" s="1049" t="s">
        <v>1243</v>
      </c>
      <c r="C205" s="1049"/>
      <c r="D205" s="1049"/>
      <c r="E205" s="1049"/>
      <c r="F205" s="1049"/>
      <c r="G205" s="1049"/>
      <c r="H205" s="1049"/>
      <c r="I205" s="1049"/>
      <c r="J205" s="1049"/>
      <c r="K205" s="1049"/>
      <c r="L205" s="1049"/>
      <c r="M205" s="1049"/>
      <c r="N205" s="1049"/>
      <c r="O205" s="1049"/>
      <c r="P205" s="1049"/>
      <c r="Q205" s="1050"/>
      <c r="R205" s="1049" t="s">
        <v>953</v>
      </c>
      <c r="S205" s="1049" t="s">
        <v>953</v>
      </c>
      <c r="T205" s="1051">
        <v>45955</v>
      </c>
      <c r="U205" s="1051"/>
      <c r="V205" s="1051"/>
    </row>
    <row r="206" spans="1:22" ht="78.75">
      <c r="A206" s="1053" t="s">
        <v>1244</v>
      </c>
      <c r="B206" s="1054" t="s">
        <v>1243</v>
      </c>
      <c r="C206" s="1054"/>
      <c r="D206" s="1054"/>
      <c r="E206" s="1054"/>
      <c r="F206" s="1054"/>
      <c r="G206" s="1054"/>
      <c r="H206" s="1054"/>
      <c r="I206" s="1054"/>
      <c r="J206" s="1054"/>
      <c r="K206" s="1054"/>
      <c r="L206" s="1054"/>
      <c r="M206" s="1054"/>
      <c r="N206" s="1054"/>
      <c r="O206" s="1054"/>
      <c r="P206" s="1054"/>
      <c r="Q206" s="1055">
        <v>100</v>
      </c>
      <c r="R206" s="1054" t="s">
        <v>290</v>
      </c>
      <c r="S206" s="1054" t="s">
        <v>1038</v>
      </c>
      <c r="T206" s="1056">
        <v>7783</v>
      </c>
      <c r="U206" s="1056"/>
      <c r="V206" s="1056"/>
    </row>
    <row r="207" spans="1:22" ht="47.25">
      <c r="A207" s="1057" t="s">
        <v>1245</v>
      </c>
      <c r="B207" s="1054" t="s">
        <v>1243</v>
      </c>
      <c r="C207" s="1054"/>
      <c r="D207" s="1054"/>
      <c r="E207" s="1054"/>
      <c r="F207" s="1054"/>
      <c r="G207" s="1054"/>
      <c r="H207" s="1054"/>
      <c r="I207" s="1054"/>
      <c r="J207" s="1054"/>
      <c r="K207" s="1054"/>
      <c r="L207" s="1054"/>
      <c r="M207" s="1054"/>
      <c r="N207" s="1054"/>
      <c r="O207" s="1054"/>
      <c r="P207" s="1054"/>
      <c r="Q207" s="1055">
        <v>200</v>
      </c>
      <c r="R207" s="1054" t="s">
        <v>290</v>
      </c>
      <c r="S207" s="1054" t="s">
        <v>1038</v>
      </c>
      <c r="T207" s="1056">
        <v>412</v>
      </c>
      <c r="U207" s="1056"/>
      <c r="V207" s="1056"/>
    </row>
    <row r="208" spans="1:22" ht="31.5">
      <c r="A208" s="1057" t="s">
        <v>1246</v>
      </c>
      <c r="B208" s="1054" t="s">
        <v>1243</v>
      </c>
      <c r="C208" s="1054"/>
      <c r="D208" s="1054"/>
      <c r="E208" s="1054"/>
      <c r="F208" s="1054"/>
      <c r="G208" s="1054"/>
      <c r="H208" s="1054"/>
      <c r="I208" s="1054"/>
      <c r="J208" s="1054"/>
      <c r="K208" s="1054"/>
      <c r="L208" s="1054"/>
      <c r="M208" s="1054"/>
      <c r="N208" s="1054"/>
      <c r="O208" s="1054"/>
      <c r="P208" s="1054"/>
      <c r="Q208" s="1055">
        <v>300</v>
      </c>
      <c r="R208" s="1054" t="s">
        <v>290</v>
      </c>
      <c r="S208" s="1054" t="s">
        <v>1038</v>
      </c>
      <c r="T208" s="1056">
        <v>50</v>
      </c>
      <c r="U208" s="1056"/>
      <c r="V208" s="1056"/>
    </row>
    <row r="209" spans="1:22" ht="47.25">
      <c r="A209" s="1057" t="s">
        <v>1247</v>
      </c>
      <c r="B209" s="1054" t="s">
        <v>1243</v>
      </c>
      <c r="C209" s="1054"/>
      <c r="D209" s="1054"/>
      <c r="E209" s="1054"/>
      <c r="F209" s="1054"/>
      <c r="G209" s="1054"/>
      <c r="H209" s="1054"/>
      <c r="I209" s="1054"/>
      <c r="J209" s="1054"/>
      <c r="K209" s="1054"/>
      <c r="L209" s="1054"/>
      <c r="M209" s="1054"/>
      <c r="N209" s="1054"/>
      <c r="O209" s="1054"/>
      <c r="P209" s="1054"/>
      <c r="Q209" s="1055">
        <v>600</v>
      </c>
      <c r="R209" s="1054" t="s">
        <v>290</v>
      </c>
      <c r="S209" s="1054" t="s">
        <v>1038</v>
      </c>
      <c r="T209" s="1056">
        <v>37710</v>
      </c>
      <c r="U209" s="1056"/>
      <c r="V209" s="1056"/>
    </row>
    <row r="210" spans="1:22" ht="15.75">
      <c r="A210" s="1062" t="s">
        <v>1248</v>
      </c>
      <c r="B210" s="1063" t="s">
        <v>1249</v>
      </c>
      <c r="C210" s="1049"/>
      <c r="D210" s="1049"/>
      <c r="E210" s="1049"/>
      <c r="F210" s="1049"/>
      <c r="G210" s="1049"/>
      <c r="H210" s="1049"/>
      <c r="I210" s="1049"/>
      <c r="J210" s="1049"/>
      <c r="K210" s="1049"/>
      <c r="L210" s="1049"/>
      <c r="M210" s="1049"/>
      <c r="N210" s="1049"/>
      <c r="O210" s="1049"/>
      <c r="P210" s="1049"/>
      <c r="Q210" s="1064"/>
      <c r="R210" s="1063" t="s">
        <v>953</v>
      </c>
      <c r="S210" s="1063" t="s">
        <v>953</v>
      </c>
      <c r="T210" s="1065">
        <v>192333</v>
      </c>
      <c r="U210" s="1051"/>
      <c r="V210" s="1051"/>
    </row>
    <row r="211" spans="1:22" ht="31.5">
      <c r="A211" s="1048" t="s">
        <v>1250</v>
      </c>
      <c r="B211" s="1049" t="s">
        <v>1251</v>
      </c>
      <c r="C211" s="1049"/>
      <c r="D211" s="1049"/>
      <c r="E211" s="1049"/>
      <c r="F211" s="1049"/>
      <c r="G211" s="1049"/>
      <c r="H211" s="1049"/>
      <c r="I211" s="1049"/>
      <c r="J211" s="1049"/>
      <c r="K211" s="1049"/>
      <c r="L211" s="1049"/>
      <c r="M211" s="1049"/>
      <c r="N211" s="1049"/>
      <c r="O211" s="1049"/>
      <c r="P211" s="1049"/>
      <c r="Q211" s="1050"/>
      <c r="R211" s="1049" t="s">
        <v>953</v>
      </c>
      <c r="S211" s="1049" t="s">
        <v>953</v>
      </c>
      <c r="T211" s="1051">
        <v>150176</v>
      </c>
      <c r="U211" s="1051"/>
      <c r="V211" s="1051"/>
    </row>
    <row r="212" spans="1:22" ht="47.25">
      <c r="A212" s="1048" t="s">
        <v>1252</v>
      </c>
      <c r="B212" s="1049" t="s">
        <v>1253</v>
      </c>
      <c r="C212" s="1049"/>
      <c r="D212" s="1049"/>
      <c r="E212" s="1049"/>
      <c r="F212" s="1049"/>
      <c r="G212" s="1049"/>
      <c r="H212" s="1049"/>
      <c r="I212" s="1049"/>
      <c r="J212" s="1049"/>
      <c r="K212" s="1049"/>
      <c r="L212" s="1049"/>
      <c r="M212" s="1049"/>
      <c r="N212" s="1049"/>
      <c r="O212" s="1049"/>
      <c r="P212" s="1049"/>
      <c r="Q212" s="1050"/>
      <c r="R212" s="1049" t="s">
        <v>953</v>
      </c>
      <c r="S212" s="1049" t="s">
        <v>953</v>
      </c>
      <c r="T212" s="1051">
        <v>24960</v>
      </c>
      <c r="U212" s="1051"/>
      <c r="V212" s="1051"/>
    </row>
    <row r="213" spans="1:22" ht="47.25">
      <c r="A213" s="1057" t="s">
        <v>1254</v>
      </c>
      <c r="B213" s="1054" t="s">
        <v>1253</v>
      </c>
      <c r="C213" s="1054"/>
      <c r="D213" s="1054"/>
      <c r="E213" s="1054"/>
      <c r="F213" s="1054"/>
      <c r="G213" s="1054"/>
      <c r="H213" s="1054"/>
      <c r="I213" s="1054"/>
      <c r="J213" s="1054"/>
      <c r="K213" s="1054"/>
      <c r="L213" s="1054"/>
      <c r="M213" s="1054"/>
      <c r="N213" s="1054"/>
      <c r="O213" s="1054"/>
      <c r="P213" s="1054"/>
      <c r="Q213" s="1055">
        <v>300</v>
      </c>
      <c r="R213" s="1054" t="s">
        <v>290</v>
      </c>
      <c r="S213" s="1054" t="s">
        <v>1008</v>
      </c>
      <c r="T213" s="1056">
        <v>24960</v>
      </c>
      <c r="U213" s="1056"/>
      <c r="V213" s="1056"/>
    </row>
    <row r="214" spans="1:22" ht="94.5">
      <c r="A214" s="1052" t="s">
        <v>1255</v>
      </c>
      <c r="B214" s="1049" t="s">
        <v>1256</v>
      </c>
      <c r="C214" s="1049"/>
      <c r="D214" s="1049"/>
      <c r="E214" s="1049"/>
      <c r="F214" s="1049"/>
      <c r="G214" s="1049"/>
      <c r="H214" s="1049"/>
      <c r="I214" s="1049"/>
      <c r="J214" s="1049"/>
      <c r="K214" s="1049"/>
      <c r="L214" s="1049"/>
      <c r="M214" s="1049"/>
      <c r="N214" s="1049"/>
      <c r="O214" s="1049"/>
      <c r="P214" s="1049"/>
      <c r="Q214" s="1050"/>
      <c r="R214" s="1049" t="s">
        <v>953</v>
      </c>
      <c r="S214" s="1049" t="s">
        <v>953</v>
      </c>
      <c r="T214" s="1051">
        <v>47233</v>
      </c>
      <c r="U214" s="1051"/>
      <c r="V214" s="1051"/>
    </row>
    <row r="215" spans="1:22" ht="110.25">
      <c r="A215" s="1053" t="s">
        <v>1257</v>
      </c>
      <c r="B215" s="1054" t="s">
        <v>1256</v>
      </c>
      <c r="C215" s="1054"/>
      <c r="D215" s="1054"/>
      <c r="E215" s="1054"/>
      <c r="F215" s="1054"/>
      <c r="G215" s="1054"/>
      <c r="H215" s="1054"/>
      <c r="I215" s="1054"/>
      <c r="J215" s="1054"/>
      <c r="K215" s="1054"/>
      <c r="L215" s="1054"/>
      <c r="M215" s="1054"/>
      <c r="N215" s="1054"/>
      <c r="O215" s="1054"/>
      <c r="P215" s="1054"/>
      <c r="Q215" s="1055">
        <v>200</v>
      </c>
      <c r="R215" s="1054" t="s">
        <v>290</v>
      </c>
      <c r="S215" s="1054" t="s">
        <v>961</v>
      </c>
      <c r="T215" s="1056">
        <v>4.3</v>
      </c>
      <c r="U215" s="1056"/>
      <c r="V215" s="1056"/>
    </row>
    <row r="216" spans="1:22" ht="94.5">
      <c r="A216" s="1053" t="s">
        <v>1258</v>
      </c>
      <c r="B216" s="1054" t="s">
        <v>1256</v>
      </c>
      <c r="C216" s="1054"/>
      <c r="D216" s="1054"/>
      <c r="E216" s="1054"/>
      <c r="F216" s="1054"/>
      <c r="G216" s="1054"/>
      <c r="H216" s="1054"/>
      <c r="I216" s="1054"/>
      <c r="J216" s="1054"/>
      <c r="K216" s="1054"/>
      <c r="L216" s="1054"/>
      <c r="M216" s="1054"/>
      <c r="N216" s="1054"/>
      <c r="O216" s="1054"/>
      <c r="P216" s="1054"/>
      <c r="Q216" s="1055">
        <v>300</v>
      </c>
      <c r="R216" s="1054" t="s">
        <v>290</v>
      </c>
      <c r="S216" s="1054" t="s">
        <v>961</v>
      </c>
      <c r="T216" s="1056">
        <v>47228.7</v>
      </c>
      <c r="U216" s="1056"/>
      <c r="V216" s="1056"/>
    </row>
    <row r="217" spans="1:22" ht="78.75">
      <c r="A217" s="1052" t="s">
        <v>1259</v>
      </c>
      <c r="B217" s="1049" t="s">
        <v>1260</v>
      </c>
      <c r="C217" s="1049"/>
      <c r="D217" s="1049"/>
      <c r="E217" s="1049"/>
      <c r="F217" s="1049"/>
      <c r="G217" s="1049"/>
      <c r="H217" s="1049"/>
      <c r="I217" s="1049"/>
      <c r="J217" s="1049"/>
      <c r="K217" s="1049"/>
      <c r="L217" s="1049"/>
      <c r="M217" s="1049"/>
      <c r="N217" s="1049"/>
      <c r="O217" s="1049"/>
      <c r="P217" s="1049"/>
      <c r="Q217" s="1050"/>
      <c r="R217" s="1049" t="s">
        <v>953</v>
      </c>
      <c r="S217" s="1049" t="s">
        <v>953</v>
      </c>
      <c r="T217" s="1051">
        <v>5018</v>
      </c>
      <c r="U217" s="1051"/>
      <c r="V217" s="1051"/>
    </row>
    <row r="218" spans="1:22" ht="94.5">
      <c r="A218" s="1053" t="s">
        <v>1261</v>
      </c>
      <c r="B218" s="1054" t="s">
        <v>1260</v>
      </c>
      <c r="C218" s="1054"/>
      <c r="D218" s="1054"/>
      <c r="E218" s="1054"/>
      <c r="F218" s="1054"/>
      <c r="G218" s="1054"/>
      <c r="H218" s="1054"/>
      <c r="I218" s="1054"/>
      <c r="J218" s="1054"/>
      <c r="K218" s="1054"/>
      <c r="L218" s="1054"/>
      <c r="M218" s="1054"/>
      <c r="N218" s="1054"/>
      <c r="O218" s="1054"/>
      <c r="P218" s="1054"/>
      <c r="Q218" s="1055">
        <v>200</v>
      </c>
      <c r="R218" s="1054" t="s">
        <v>290</v>
      </c>
      <c r="S218" s="1054" t="s">
        <v>961</v>
      </c>
      <c r="T218" s="1056">
        <v>0.2</v>
      </c>
      <c r="U218" s="1056"/>
      <c r="V218" s="1056"/>
    </row>
    <row r="219" spans="1:22" ht="94.5">
      <c r="A219" s="1053" t="s">
        <v>1262</v>
      </c>
      <c r="B219" s="1054" t="s">
        <v>1260</v>
      </c>
      <c r="C219" s="1054"/>
      <c r="D219" s="1054"/>
      <c r="E219" s="1054"/>
      <c r="F219" s="1054"/>
      <c r="G219" s="1054"/>
      <c r="H219" s="1054"/>
      <c r="I219" s="1054"/>
      <c r="J219" s="1054"/>
      <c r="K219" s="1054"/>
      <c r="L219" s="1054"/>
      <c r="M219" s="1054"/>
      <c r="N219" s="1054"/>
      <c r="O219" s="1054"/>
      <c r="P219" s="1054"/>
      <c r="Q219" s="1055">
        <v>300</v>
      </c>
      <c r="R219" s="1054" t="s">
        <v>290</v>
      </c>
      <c r="S219" s="1054" t="s">
        <v>961</v>
      </c>
      <c r="T219" s="1056">
        <v>5017.8</v>
      </c>
      <c r="U219" s="1056"/>
      <c r="V219" s="1056"/>
    </row>
    <row r="220" spans="1:22" ht="15.75">
      <c r="A220" s="1048" t="s">
        <v>1263</v>
      </c>
      <c r="B220" s="1049" t="s">
        <v>1264</v>
      </c>
      <c r="C220" s="1049"/>
      <c r="D220" s="1049"/>
      <c r="E220" s="1049"/>
      <c r="F220" s="1049"/>
      <c r="G220" s="1049"/>
      <c r="H220" s="1049"/>
      <c r="I220" s="1049"/>
      <c r="J220" s="1049"/>
      <c r="K220" s="1049"/>
      <c r="L220" s="1049"/>
      <c r="M220" s="1049"/>
      <c r="N220" s="1049"/>
      <c r="O220" s="1049"/>
      <c r="P220" s="1049"/>
      <c r="Q220" s="1050"/>
      <c r="R220" s="1049" t="s">
        <v>953</v>
      </c>
      <c r="S220" s="1049" t="s">
        <v>953</v>
      </c>
      <c r="T220" s="1051">
        <v>30819</v>
      </c>
      <c r="U220" s="1051"/>
      <c r="V220" s="1051"/>
    </row>
    <row r="221" spans="1:22" ht="31.5">
      <c r="A221" s="1057" t="s">
        <v>1265</v>
      </c>
      <c r="B221" s="1054" t="s">
        <v>1264</v>
      </c>
      <c r="C221" s="1054"/>
      <c r="D221" s="1054"/>
      <c r="E221" s="1054"/>
      <c r="F221" s="1054"/>
      <c r="G221" s="1054"/>
      <c r="H221" s="1054"/>
      <c r="I221" s="1054"/>
      <c r="J221" s="1054"/>
      <c r="K221" s="1054"/>
      <c r="L221" s="1054"/>
      <c r="M221" s="1054"/>
      <c r="N221" s="1054"/>
      <c r="O221" s="1054"/>
      <c r="P221" s="1054"/>
      <c r="Q221" s="1055">
        <v>200</v>
      </c>
      <c r="R221" s="1054" t="s">
        <v>290</v>
      </c>
      <c r="S221" s="1054" t="s">
        <v>961</v>
      </c>
      <c r="T221" s="1056">
        <v>252</v>
      </c>
      <c r="U221" s="1056"/>
      <c r="V221" s="1056"/>
    </row>
    <row r="222" spans="1:22" ht="31.5">
      <c r="A222" s="1057" t="s">
        <v>1266</v>
      </c>
      <c r="B222" s="1054" t="s">
        <v>1264</v>
      </c>
      <c r="C222" s="1054"/>
      <c r="D222" s="1054"/>
      <c r="E222" s="1054"/>
      <c r="F222" s="1054"/>
      <c r="G222" s="1054"/>
      <c r="H222" s="1054"/>
      <c r="I222" s="1054"/>
      <c r="J222" s="1054"/>
      <c r="K222" s="1054"/>
      <c r="L222" s="1054"/>
      <c r="M222" s="1054"/>
      <c r="N222" s="1054"/>
      <c r="O222" s="1054"/>
      <c r="P222" s="1054"/>
      <c r="Q222" s="1055">
        <v>300</v>
      </c>
      <c r="R222" s="1054" t="s">
        <v>290</v>
      </c>
      <c r="S222" s="1054" t="s">
        <v>961</v>
      </c>
      <c r="T222" s="1056">
        <v>30567</v>
      </c>
      <c r="U222" s="1056"/>
      <c r="V222" s="1056"/>
    </row>
    <row r="223" spans="1:22" ht="15.75">
      <c r="A223" s="1048" t="s">
        <v>1061</v>
      </c>
      <c r="B223" s="1049" t="s">
        <v>1267</v>
      </c>
      <c r="C223" s="1049"/>
      <c r="D223" s="1049"/>
      <c r="E223" s="1049"/>
      <c r="F223" s="1049"/>
      <c r="G223" s="1049"/>
      <c r="H223" s="1049"/>
      <c r="I223" s="1049"/>
      <c r="J223" s="1049"/>
      <c r="K223" s="1049"/>
      <c r="L223" s="1049"/>
      <c r="M223" s="1049"/>
      <c r="N223" s="1049"/>
      <c r="O223" s="1049"/>
      <c r="P223" s="1049"/>
      <c r="Q223" s="1050"/>
      <c r="R223" s="1049" t="s">
        <v>953</v>
      </c>
      <c r="S223" s="1049" t="s">
        <v>953</v>
      </c>
      <c r="T223" s="1051">
        <v>250</v>
      </c>
      <c r="U223" s="1051"/>
      <c r="V223" s="1051"/>
    </row>
    <row r="224" spans="1:22" ht="31.5">
      <c r="A224" s="1057" t="s">
        <v>1268</v>
      </c>
      <c r="B224" s="1054" t="s">
        <v>1267</v>
      </c>
      <c r="C224" s="1054"/>
      <c r="D224" s="1054"/>
      <c r="E224" s="1054"/>
      <c r="F224" s="1054"/>
      <c r="G224" s="1054"/>
      <c r="H224" s="1054"/>
      <c r="I224" s="1054"/>
      <c r="J224" s="1054"/>
      <c r="K224" s="1054"/>
      <c r="L224" s="1054"/>
      <c r="M224" s="1054"/>
      <c r="N224" s="1054"/>
      <c r="O224" s="1054"/>
      <c r="P224" s="1054"/>
      <c r="Q224" s="1055">
        <v>200</v>
      </c>
      <c r="R224" s="1054" t="s">
        <v>290</v>
      </c>
      <c r="S224" s="1054" t="s">
        <v>961</v>
      </c>
      <c r="T224" s="1056">
        <v>2.6</v>
      </c>
      <c r="U224" s="1056"/>
      <c r="V224" s="1056"/>
    </row>
    <row r="225" spans="1:22" ht="31.5">
      <c r="A225" s="1057" t="s">
        <v>1269</v>
      </c>
      <c r="B225" s="1054" t="s">
        <v>1267</v>
      </c>
      <c r="C225" s="1054"/>
      <c r="D225" s="1054"/>
      <c r="E225" s="1054"/>
      <c r="F225" s="1054"/>
      <c r="G225" s="1054"/>
      <c r="H225" s="1054"/>
      <c r="I225" s="1054"/>
      <c r="J225" s="1054"/>
      <c r="K225" s="1054"/>
      <c r="L225" s="1054"/>
      <c r="M225" s="1054"/>
      <c r="N225" s="1054"/>
      <c r="O225" s="1054"/>
      <c r="P225" s="1054"/>
      <c r="Q225" s="1055">
        <v>300</v>
      </c>
      <c r="R225" s="1054" t="s">
        <v>290</v>
      </c>
      <c r="S225" s="1054" t="s">
        <v>961</v>
      </c>
      <c r="T225" s="1056">
        <v>247.4</v>
      </c>
      <c r="U225" s="1056"/>
      <c r="V225" s="1056"/>
    </row>
    <row r="226" spans="1:22" ht="47.25">
      <c r="A226" s="1048" t="s">
        <v>1270</v>
      </c>
      <c r="B226" s="1049" t="s">
        <v>1271</v>
      </c>
      <c r="C226" s="1049"/>
      <c r="D226" s="1049"/>
      <c r="E226" s="1049"/>
      <c r="F226" s="1049"/>
      <c r="G226" s="1049"/>
      <c r="H226" s="1049"/>
      <c r="I226" s="1049"/>
      <c r="J226" s="1049"/>
      <c r="K226" s="1049"/>
      <c r="L226" s="1049"/>
      <c r="M226" s="1049"/>
      <c r="N226" s="1049"/>
      <c r="O226" s="1049"/>
      <c r="P226" s="1049"/>
      <c r="Q226" s="1050"/>
      <c r="R226" s="1049" t="s">
        <v>953</v>
      </c>
      <c r="S226" s="1049" t="s">
        <v>953</v>
      </c>
      <c r="T226" s="1051">
        <v>7871</v>
      </c>
      <c r="U226" s="1051"/>
      <c r="V226" s="1051"/>
    </row>
    <row r="227" spans="1:22" ht="63">
      <c r="A227" s="1057" t="s">
        <v>1272</v>
      </c>
      <c r="B227" s="1054" t="s">
        <v>1271</v>
      </c>
      <c r="C227" s="1054"/>
      <c r="D227" s="1054"/>
      <c r="E227" s="1054"/>
      <c r="F227" s="1054"/>
      <c r="G227" s="1054"/>
      <c r="H227" s="1054"/>
      <c r="I227" s="1054"/>
      <c r="J227" s="1054"/>
      <c r="K227" s="1054"/>
      <c r="L227" s="1054"/>
      <c r="M227" s="1054"/>
      <c r="N227" s="1054"/>
      <c r="O227" s="1054"/>
      <c r="P227" s="1054"/>
      <c r="Q227" s="1055">
        <v>200</v>
      </c>
      <c r="R227" s="1054" t="s">
        <v>290</v>
      </c>
      <c r="S227" s="1054" t="s">
        <v>1008</v>
      </c>
      <c r="T227" s="1056">
        <v>562</v>
      </c>
      <c r="U227" s="1056"/>
      <c r="V227" s="1056"/>
    </row>
    <row r="228" spans="1:22" ht="47.25">
      <c r="A228" s="1057" t="s">
        <v>1273</v>
      </c>
      <c r="B228" s="1054" t="s">
        <v>1271</v>
      </c>
      <c r="C228" s="1054"/>
      <c r="D228" s="1054"/>
      <c r="E228" s="1054"/>
      <c r="F228" s="1054"/>
      <c r="G228" s="1054"/>
      <c r="H228" s="1054"/>
      <c r="I228" s="1054"/>
      <c r="J228" s="1054"/>
      <c r="K228" s="1054"/>
      <c r="L228" s="1054"/>
      <c r="M228" s="1054"/>
      <c r="N228" s="1054"/>
      <c r="O228" s="1054"/>
      <c r="P228" s="1054"/>
      <c r="Q228" s="1055">
        <v>300</v>
      </c>
      <c r="R228" s="1054" t="s">
        <v>290</v>
      </c>
      <c r="S228" s="1054" t="s">
        <v>1008</v>
      </c>
      <c r="T228" s="1056">
        <v>7309</v>
      </c>
      <c r="U228" s="1056"/>
      <c r="V228" s="1056"/>
    </row>
    <row r="229" spans="1:22" ht="47.25">
      <c r="A229" s="1048" t="s">
        <v>1274</v>
      </c>
      <c r="B229" s="1049" t="s">
        <v>1275</v>
      </c>
      <c r="C229" s="1049"/>
      <c r="D229" s="1049"/>
      <c r="E229" s="1049"/>
      <c r="F229" s="1049"/>
      <c r="G229" s="1049"/>
      <c r="H229" s="1049"/>
      <c r="I229" s="1049"/>
      <c r="J229" s="1049"/>
      <c r="K229" s="1049"/>
      <c r="L229" s="1049"/>
      <c r="M229" s="1049"/>
      <c r="N229" s="1049"/>
      <c r="O229" s="1049"/>
      <c r="P229" s="1049"/>
      <c r="Q229" s="1050"/>
      <c r="R229" s="1049" t="s">
        <v>953</v>
      </c>
      <c r="S229" s="1049" t="s">
        <v>953</v>
      </c>
      <c r="T229" s="1051">
        <v>940</v>
      </c>
      <c r="U229" s="1051"/>
      <c r="V229" s="1051"/>
    </row>
    <row r="230" spans="1:22" ht="63">
      <c r="A230" s="1057" t="s">
        <v>1276</v>
      </c>
      <c r="B230" s="1054" t="s">
        <v>1275</v>
      </c>
      <c r="C230" s="1054"/>
      <c r="D230" s="1054"/>
      <c r="E230" s="1054"/>
      <c r="F230" s="1054"/>
      <c r="G230" s="1054"/>
      <c r="H230" s="1054"/>
      <c r="I230" s="1054"/>
      <c r="J230" s="1054"/>
      <c r="K230" s="1054"/>
      <c r="L230" s="1054"/>
      <c r="M230" s="1054"/>
      <c r="N230" s="1054"/>
      <c r="O230" s="1054"/>
      <c r="P230" s="1054"/>
      <c r="Q230" s="1055">
        <v>300</v>
      </c>
      <c r="R230" s="1054" t="s">
        <v>290</v>
      </c>
      <c r="S230" s="1054" t="s">
        <v>1008</v>
      </c>
      <c r="T230" s="1056">
        <v>940</v>
      </c>
      <c r="U230" s="1056"/>
      <c r="V230" s="1056"/>
    </row>
    <row r="231" spans="1:22" ht="47.25">
      <c r="A231" s="1048" t="s">
        <v>1277</v>
      </c>
      <c r="B231" s="1049" t="s">
        <v>1278</v>
      </c>
      <c r="C231" s="1049"/>
      <c r="D231" s="1049"/>
      <c r="E231" s="1049"/>
      <c r="F231" s="1049"/>
      <c r="G231" s="1049"/>
      <c r="H231" s="1049"/>
      <c r="I231" s="1049"/>
      <c r="J231" s="1049"/>
      <c r="K231" s="1049"/>
      <c r="L231" s="1049"/>
      <c r="M231" s="1049"/>
      <c r="N231" s="1049"/>
      <c r="O231" s="1049"/>
      <c r="P231" s="1049"/>
      <c r="Q231" s="1050"/>
      <c r="R231" s="1049" t="s">
        <v>953</v>
      </c>
      <c r="S231" s="1049" t="s">
        <v>953</v>
      </c>
      <c r="T231" s="1051">
        <v>33085</v>
      </c>
      <c r="U231" s="1051"/>
      <c r="V231" s="1051"/>
    </row>
    <row r="232" spans="1:22" ht="63">
      <c r="A232" s="1057" t="s">
        <v>1279</v>
      </c>
      <c r="B232" s="1054" t="s">
        <v>1278</v>
      </c>
      <c r="C232" s="1054"/>
      <c r="D232" s="1054"/>
      <c r="E232" s="1054"/>
      <c r="F232" s="1054"/>
      <c r="G232" s="1054"/>
      <c r="H232" s="1054"/>
      <c r="I232" s="1054"/>
      <c r="J232" s="1054"/>
      <c r="K232" s="1054"/>
      <c r="L232" s="1054"/>
      <c r="M232" s="1054"/>
      <c r="N232" s="1054"/>
      <c r="O232" s="1054"/>
      <c r="P232" s="1054"/>
      <c r="Q232" s="1055">
        <v>200</v>
      </c>
      <c r="R232" s="1054" t="s">
        <v>290</v>
      </c>
      <c r="S232" s="1054" t="s">
        <v>1008</v>
      </c>
      <c r="T232" s="1056">
        <v>365.7</v>
      </c>
      <c r="U232" s="1056"/>
      <c r="V232" s="1056"/>
    </row>
    <row r="233" spans="1:22" ht="47.25">
      <c r="A233" s="1057" t="s">
        <v>1280</v>
      </c>
      <c r="B233" s="1054" t="s">
        <v>1278</v>
      </c>
      <c r="C233" s="1054"/>
      <c r="D233" s="1054"/>
      <c r="E233" s="1054"/>
      <c r="F233" s="1054"/>
      <c r="G233" s="1054"/>
      <c r="H233" s="1054"/>
      <c r="I233" s="1054"/>
      <c r="J233" s="1054"/>
      <c r="K233" s="1054"/>
      <c r="L233" s="1054"/>
      <c r="M233" s="1054"/>
      <c r="N233" s="1054"/>
      <c r="O233" s="1054"/>
      <c r="P233" s="1054"/>
      <c r="Q233" s="1055">
        <v>300</v>
      </c>
      <c r="R233" s="1054" t="s">
        <v>290</v>
      </c>
      <c r="S233" s="1054" t="s">
        <v>1008</v>
      </c>
      <c r="T233" s="1056">
        <v>32719.3</v>
      </c>
      <c r="U233" s="1056"/>
      <c r="V233" s="1056"/>
    </row>
    <row r="234" spans="1:22" ht="31.5">
      <c r="A234" s="1048" t="s">
        <v>1281</v>
      </c>
      <c r="B234" s="1049" t="s">
        <v>1282</v>
      </c>
      <c r="C234" s="1049"/>
      <c r="D234" s="1049"/>
      <c r="E234" s="1049"/>
      <c r="F234" s="1049"/>
      <c r="G234" s="1049"/>
      <c r="H234" s="1049"/>
      <c r="I234" s="1049"/>
      <c r="J234" s="1049"/>
      <c r="K234" s="1049"/>
      <c r="L234" s="1049"/>
      <c r="M234" s="1049"/>
      <c r="N234" s="1049"/>
      <c r="O234" s="1049"/>
      <c r="P234" s="1049"/>
      <c r="Q234" s="1050"/>
      <c r="R234" s="1049" t="s">
        <v>953</v>
      </c>
      <c r="S234" s="1049" t="s">
        <v>953</v>
      </c>
      <c r="T234" s="1051">
        <v>42157</v>
      </c>
      <c r="U234" s="1051"/>
      <c r="V234" s="1051"/>
    </row>
    <row r="235" spans="1:22" ht="31.5">
      <c r="A235" s="1048" t="s">
        <v>1283</v>
      </c>
      <c r="B235" s="1049" t="s">
        <v>1284</v>
      </c>
      <c r="C235" s="1049"/>
      <c r="D235" s="1049"/>
      <c r="E235" s="1049"/>
      <c r="F235" s="1049"/>
      <c r="G235" s="1049"/>
      <c r="H235" s="1049"/>
      <c r="I235" s="1049"/>
      <c r="J235" s="1049"/>
      <c r="K235" s="1049"/>
      <c r="L235" s="1049"/>
      <c r="M235" s="1049"/>
      <c r="N235" s="1049"/>
      <c r="O235" s="1049"/>
      <c r="P235" s="1049"/>
      <c r="Q235" s="1050"/>
      <c r="R235" s="1049" t="s">
        <v>953</v>
      </c>
      <c r="S235" s="1049" t="s">
        <v>953</v>
      </c>
      <c r="T235" s="1051">
        <v>1069</v>
      </c>
      <c r="U235" s="1051"/>
      <c r="V235" s="1051"/>
    </row>
    <row r="236" spans="1:22" ht="47.25">
      <c r="A236" s="1057" t="s">
        <v>1285</v>
      </c>
      <c r="B236" s="1054" t="s">
        <v>1284</v>
      </c>
      <c r="C236" s="1054"/>
      <c r="D236" s="1054"/>
      <c r="E236" s="1054"/>
      <c r="F236" s="1054"/>
      <c r="G236" s="1054"/>
      <c r="H236" s="1054"/>
      <c r="I236" s="1054"/>
      <c r="J236" s="1054"/>
      <c r="K236" s="1054"/>
      <c r="L236" s="1054"/>
      <c r="M236" s="1054"/>
      <c r="N236" s="1054"/>
      <c r="O236" s="1054"/>
      <c r="P236" s="1054"/>
      <c r="Q236" s="1055">
        <v>300</v>
      </c>
      <c r="R236" s="1054" t="s">
        <v>290</v>
      </c>
      <c r="S236" s="1054" t="s">
        <v>1008</v>
      </c>
      <c r="T236" s="1056">
        <v>1069</v>
      </c>
      <c r="U236" s="1056"/>
      <c r="V236" s="1056"/>
    </row>
    <row r="237" spans="1:22" ht="47.25">
      <c r="A237" s="1048" t="s">
        <v>1286</v>
      </c>
      <c r="B237" s="1049" t="s">
        <v>1287</v>
      </c>
      <c r="C237" s="1049"/>
      <c r="D237" s="1049"/>
      <c r="E237" s="1049"/>
      <c r="F237" s="1049"/>
      <c r="G237" s="1049"/>
      <c r="H237" s="1049"/>
      <c r="I237" s="1049"/>
      <c r="J237" s="1049"/>
      <c r="K237" s="1049"/>
      <c r="L237" s="1049"/>
      <c r="M237" s="1049"/>
      <c r="N237" s="1049"/>
      <c r="O237" s="1049"/>
      <c r="P237" s="1049"/>
      <c r="Q237" s="1050"/>
      <c r="R237" s="1049" t="s">
        <v>953</v>
      </c>
      <c r="S237" s="1049" t="s">
        <v>953</v>
      </c>
      <c r="T237" s="1051">
        <v>152</v>
      </c>
      <c r="U237" s="1051"/>
      <c r="V237" s="1051"/>
    </row>
    <row r="238" spans="1:22" ht="63">
      <c r="A238" s="1053" t="s">
        <v>1288</v>
      </c>
      <c r="B238" s="1054" t="s">
        <v>1287</v>
      </c>
      <c r="C238" s="1054"/>
      <c r="D238" s="1054"/>
      <c r="E238" s="1054"/>
      <c r="F238" s="1054"/>
      <c r="G238" s="1054"/>
      <c r="H238" s="1054"/>
      <c r="I238" s="1054"/>
      <c r="J238" s="1054"/>
      <c r="K238" s="1054"/>
      <c r="L238" s="1054"/>
      <c r="M238" s="1054"/>
      <c r="N238" s="1054"/>
      <c r="O238" s="1054"/>
      <c r="P238" s="1054"/>
      <c r="Q238" s="1055">
        <v>200</v>
      </c>
      <c r="R238" s="1054" t="s">
        <v>290</v>
      </c>
      <c r="S238" s="1054" t="s">
        <v>1008</v>
      </c>
      <c r="T238" s="1056">
        <v>1.5</v>
      </c>
      <c r="U238" s="1056"/>
      <c r="V238" s="1056"/>
    </row>
    <row r="239" spans="1:22" ht="63">
      <c r="A239" s="1057" t="s">
        <v>1289</v>
      </c>
      <c r="B239" s="1054" t="s">
        <v>1287</v>
      </c>
      <c r="C239" s="1054"/>
      <c r="D239" s="1054"/>
      <c r="E239" s="1054"/>
      <c r="F239" s="1054"/>
      <c r="G239" s="1054"/>
      <c r="H239" s="1054"/>
      <c r="I239" s="1054"/>
      <c r="J239" s="1054"/>
      <c r="K239" s="1054"/>
      <c r="L239" s="1054"/>
      <c r="M239" s="1054"/>
      <c r="N239" s="1054"/>
      <c r="O239" s="1054"/>
      <c r="P239" s="1054"/>
      <c r="Q239" s="1055">
        <v>300</v>
      </c>
      <c r="R239" s="1054" t="s">
        <v>290</v>
      </c>
      <c r="S239" s="1054" t="s">
        <v>1008</v>
      </c>
      <c r="T239" s="1056">
        <v>150.5</v>
      </c>
      <c r="U239" s="1056"/>
      <c r="V239" s="1056"/>
    </row>
    <row r="240" spans="1:22" ht="31.5">
      <c r="A240" s="1048" t="s">
        <v>1290</v>
      </c>
      <c r="B240" s="1049" t="s">
        <v>1291</v>
      </c>
      <c r="C240" s="1049"/>
      <c r="D240" s="1049"/>
      <c r="E240" s="1049"/>
      <c r="F240" s="1049"/>
      <c r="G240" s="1049"/>
      <c r="H240" s="1049"/>
      <c r="I240" s="1049"/>
      <c r="J240" s="1049"/>
      <c r="K240" s="1049"/>
      <c r="L240" s="1049"/>
      <c r="M240" s="1049"/>
      <c r="N240" s="1049"/>
      <c r="O240" s="1049"/>
      <c r="P240" s="1049"/>
      <c r="Q240" s="1050"/>
      <c r="R240" s="1049" t="s">
        <v>953</v>
      </c>
      <c r="S240" s="1049" t="s">
        <v>953</v>
      </c>
      <c r="T240" s="1051">
        <v>10719</v>
      </c>
      <c r="U240" s="1051"/>
      <c r="V240" s="1051"/>
    </row>
    <row r="241" spans="1:22" ht="47.25">
      <c r="A241" s="1057" t="s">
        <v>1292</v>
      </c>
      <c r="B241" s="1054" t="s">
        <v>1291</v>
      </c>
      <c r="C241" s="1054"/>
      <c r="D241" s="1054"/>
      <c r="E241" s="1054"/>
      <c r="F241" s="1054"/>
      <c r="G241" s="1054"/>
      <c r="H241" s="1054"/>
      <c r="I241" s="1054"/>
      <c r="J241" s="1054"/>
      <c r="K241" s="1054"/>
      <c r="L241" s="1054"/>
      <c r="M241" s="1054"/>
      <c r="N241" s="1054"/>
      <c r="O241" s="1054"/>
      <c r="P241" s="1054"/>
      <c r="Q241" s="1055">
        <v>200</v>
      </c>
      <c r="R241" s="1054" t="s">
        <v>290</v>
      </c>
      <c r="S241" s="1054" t="s">
        <v>1008</v>
      </c>
      <c r="T241" s="1056">
        <v>78</v>
      </c>
      <c r="U241" s="1056"/>
      <c r="V241" s="1056"/>
    </row>
    <row r="242" spans="1:22" ht="31.5">
      <c r="A242" s="1057" t="s">
        <v>1293</v>
      </c>
      <c r="B242" s="1054" t="s">
        <v>1291</v>
      </c>
      <c r="C242" s="1054"/>
      <c r="D242" s="1054"/>
      <c r="E242" s="1054"/>
      <c r="F242" s="1054"/>
      <c r="G242" s="1054"/>
      <c r="H242" s="1054"/>
      <c r="I242" s="1054"/>
      <c r="J242" s="1054"/>
      <c r="K242" s="1054"/>
      <c r="L242" s="1054"/>
      <c r="M242" s="1054"/>
      <c r="N242" s="1054"/>
      <c r="O242" s="1054"/>
      <c r="P242" s="1054"/>
      <c r="Q242" s="1055">
        <v>300</v>
      </c>
      <c r="R242" s="1054" t="s">
        <v>290</v>
      </c>
      <c r="S242" s="1054" t="s">
        <v>1008</v>
      </c>
      <c r="T242" s="1056">
        <v>10641</v>
      </c>
      <c r="U242" s="1056"/>
      <c r="V242" s="1056"/>
    </row>
    <row r="243" spans="1:22" ht="31.5">
      <c r="A243" s="1048" t="s">
        <v>1294</v>
      </c>
      <c r="B243" s="1049" t="s">
        <v>1295</v>
      </c>
      <c r="C243" s="1049"/>
      <c r="D243" s="1049"/>
      <c r="E243" s="1049"/>
      <c r="F243" s="1049"/>
      <c r="G243" s="1049"/>
      <c r="H243" s="1049"/>
      <c r="I243" s="1049"/>
      <c r="J243" s="1049"/>
      <c r="K243" s="1049"/>
      <c r="L243" s="1049"/>
      <c r="M243" s="1049"/>
      <c r="N243" s="1049"/>
      <c r="O243" s="1049"/>
      <c r="P243" s="1049"/>
      <c r="Q243" s="1050"/>
      <c r="R243" s="1049" t="s">
        <v>953</v>
      </c>
      <c r="S243" s="1049" t="s">
        <v>953</v>
      </c>
      <c r="T243" s="1051">
        <v>30217</v>
      </c>
      <c r="U243" s="1051"/>
      <c r="V243" s="1051"/>
    </row>
    <row r="244" spans="1:22" ht="47.25">
      <c r="A244" s="1057" t="s">
        <v>1296</v>
      </c>
      <c r="B244" s="1054" t="s">
        <v>1295</v>
      </c>
      <c r="C244" s="1054"/>
      <c r="D244" s="1054"/>
      <c r="E244" s="1054"/>
      <c r="F244" s="1054"/>
      <c r="G244" s="1054"/>
      <c r="H244" s="1054"/>
      <c r="I244" s="1054"/>
      <c r="J244" s="1054"/>
      <c r="K244" s="1054"/>
      <c r="L244" s="1054"/>
      <c r="M244" s="1054"/>
      <c r="N244" s="1054"/>
      <c r="O244" s="1054"/>
      <c r="P244" s="1054"/>
      <c r="Q244" s="1055">
        <v>200</v>
      </c>
      <c r="R244" s="1054" t="s">
        <v>290</v>
      </c>
      <c r="S244" s="1054" t="s">
        <v>1008</v>
      </c>
      <c r="T244" s="1056">
        <v>8737</v>
      </c>
      <c r="U244" s="1056"/>
      <c r="V244" s="1056"/>
    </row>
    <row r="245" spans="1:22" ht="47.25">
      <c r="A245" s="1057" t="s">
        <v>1297</v>
      </c>
      <c r="B245" s="1054" t="s">
        <v>1295</v>
      </c>
      <c r="C245" s="1054"/>
      <c r="D245" s="1054"/>
      <c r="E245" s="1054"/>
      <c r="F245" s="1054"/>
      <c r="G245" s="1054"/>
      <c r="H245" s="1054"/>
      <c r="I245" s="1054"/>
      <c r="J245" s="1054"/>
      <c r="K245" s="1054"/>
      <c r="L245" s="1054"/>
      <c r="M245" s="1054"/>
      <c r="N245" s="1054"/>
      <c r="O245" s="1054"/>
      <c r="P245" s="1054"/>
      <c r="Q245" s="1055">
        <v>300</v>
      </c>
      <c r="R245" s="1054" t="s">
        <v>290</v>
      </c>
      <c r="S245" s="1054" t="s">
        <v>1008</v>
      </c>
      <c r="T245" s="1056">
        <v>21480</v>
      </c>
      <c r="U245" s="1056"/>
      <c r="V245" s="1056"/>
    </row>
    <row r="246" spans="1:22" ht="15.75">
      <c r="A246" s="1062" t="s">
        <v>1298</v>
      </c>
      <c r="B246" s="1063" t="s">
        <v>1299</v>
      </c>
      <c r="C246" s="1049"/>
      <c r="D246" s="1049"/>
      <c r="E246" s="1049"/>
      <c r="F246" s="1049"/>
      <c r="G246" s="1049"/>
      <c r="H246" s="1049"/>
      <c r="I246" s="1049"/>
      <c r="J246" s="1049"/>
      <c r="K246" s="1049"/>
      <c r="L246" s="1049"/>
      <c r="M246" s="1049"/>
      <c r="N246" s="1049"/>
      <c r="O246" s="1049"/>
      <c r="P246" s="1049"/>
      <c r="Q246" s="1064"/>
      <c r="R246" s="1063" t="s">
        <v>953</v>
      </c>
      <c r="S246" s="1063" t="s">
        <v>953</v>
      </c>
      <c r="T246" s="1065">
        <v>11514.3</v>
      </c>
      <c r="U246" s="1051"/>
      <c r="V246" s="1051"/>
    </row>
    <row r="247" spans="1:22" ht="47.25">
      <c r="A247" s="1048" t="s">
        <v>1300</v>
      </c>
      <c r="B247" s="1049" t="s">
        <v>1301</v>
      </c>
      <c r="C247" s="1049"/>
      <c r="D247" s="1049"/>
      <c r="E247" s="1049"/>
      <c r="F247" s="1049"/>
      <c r="G247" s="1049"/>
      <c r="H247" s="1049"/>
      <c r="I247" s="1049"/>
      <c r="J247" s="1049"/>
      <c r="K247" s="1049"/>
      <c r="L247" s="1049"/>
      <c r="M247" s="1049"/>
      <c r="N247" s="1049"/>
      <c r="O247" s="1049"/>
      <c r="P247" s="1049"/>
      <c r="Q247" s="1050"/>
      <c r="R247" s="1049" t="s">
        <v>953</v>
      </c>
      <c r="S247" s="1049" t="s">
        <v>953</v>
      </c>
      <c r="T247" s="1051">
        <v>2683</v>
      </c>
      <c r="U247" s="1051"/>
      <c r="V247" s="1051"/>
    </row>
    <row r="248" spans="1:22" ht="31.5">
      <c r="A248" s="1048" t="s">
        <v>1302</v>
      </c>
      <c r="B248" s="1049" t="s">
        <v>1303</v>
      </c>
      <c r="C248" s="1049"/>
      <c r="D248" s="1049"/>
      <c r="E248" s="1049"/>
      <c r="F248" s="1049"/>
      <c r="G248" s="1049"/>
      <c r="H248" s="1049"/>
      <c r="I248" s="1049"/>
      <c r="J248" s="1049"/>
      <c r="K248" s="1049"/>
      <c r="L248" s="1049"/>
      <c r="M248" s="1049"/>
      <c r="N248" s="1049"/>
      <c r="O248" s="1049"/>
      <c r="P248" s="1049"/>
      <c r="Q248" s="1050"/>
      <c r="R248" s="1049" t="s">
        <v>953</v>
      </c>
      <c r="S248" s="1049" t="s">
        <v>953</v>
      </c>
      <c r="T248" s="1051">
        <v>2683</v>
      </c>
      <c r="U248" s="1051"/>
      <c r="V248" s="1051"/>
    </row>
    <row r="249" spans="1:22" ht="78.75">
      <c r="A249" s="1053" t="s">
        <v>1304</v>
      </c>
      <c r="B249" s="1054" t="s">
        <v>1303</v>
      </c>
      <c r="C249" s="1054"/>
      <c r="D249" s="1054"/>
      <c r="E249" s="1054"/>
      <c r="F249" s="1054"/>
      <c r="G249" s="1054"/>
      <c r="H249" s="1054"/>
      <c r="I249" s="1054"/>
      <c r="J249" s="1054"/>
      <c r="K249" s="1054"/>
      <c r="L249" s="1054"/>
      <c r="M249" s="1054"/>
      <c r="N249" s="1054"/>
      <c r="O249" s="1054"/>
      <c r="P249" s="1054"/>
      <c r="Q249" s="1055">
        <v>100</v>
      </c>
      <c r="R249" s="1054" t="s">
        <v>290</v>
      </c>
      <c r="S249" s="1054" t="s">
        <v>1305</v>
      </c>
      <c r="T249" s="1056">
        <v>2467</v>
      </c>
      <c r="U249" s="1056"/>
      <c r="V249" s="1056"/>
    </row>
    <row r="250" spans="1:22" ht="47.25">
      <c r="A250" s="1057" t="s">
        <v>1306</v>
      </c>
      <c r="B250" s="1054" t="s">
        <v>1303</v>
      </c>
      <c r="C250" s="1054"/>
      <c r="D250" s="1054"/>
      <c r="E250" s="1054"/>
      <c r="F250" s="1054"/>
      <c r="G250" s="1054"/>
      <c r="H250" s="1054"/>
      <c r="I250" s="1054"/>
      <c r="J250" s="1054"/>
      <c r="K250" s="1054"/>
      <c r="L250" s="1054"/>
      <c r="M250" s="1054"/>
      <c r="N250" s="1054"/>
      <c r="O250" s="1054"/>
      <c r="P250" s="1054"/>
      <c r="Q250" s="1055">
        <v>200</v>
      </c>
      <c r="R250" s="1054" t="s">
        <v>290</v>
      </c>
      <c r="S250" s="1054" t="s">
        <v>1305</v>
      </c>
      <c r="T250" s="1056">
        <v>150</v>
      </c>
      <c r="U250" s="1056"/>
      <c r="V250" s="1056"/>
    </row>
    <row r="251" spans="1:22" ht="31.5">
      <c r="A251" s="1057" t="s">
        <v>1307</v>
      </c>
      <c r="B251" s="1054" t="s">
        <v>1303</v>
      </c>
      <c r="C251" s="1054"/>
      <c r="D251" s="1054"/>
      <c r="E251" s="1054"/>
      <c r="F251" s="1054"/>
      <c r="G251" s="1054"/>
      <c r="H251" s="1054"/>
      <c r="I251" s="1054"/>
      <c r="J251" s="1054"/>
      <c r="K251" s="1054"/>
      <c r="L251" s="1054"/>
      <c r="M251" s="1054"/>
      <c r="N251" s="1054"/>
      <c r="O251" s="1054"/>
      <c r="P251" s="1054"/>
      <c r="Q251" s="1055">
        <v>800</v>
      </c>
      <c r="R251" s="1054" t="s">
        <v>290</v>
      </c>
      <c r="S251" s="1054" t="s">
        <v>1305</v>
      </c>
      <c r="T251" s="1056">
        <v>66</v>
      </c>
      <c r="U251" s="1056"/>
      <c r="V251" s="1056"/>
    </row>
    <row r="252" spans="1:22" ht="31.5">
      <c r="A252" s="1048" t="s">
        <v>1308</v>
      </c>
      <c r="B252" s="1049" t="s">
        <v>1309</v>
      </c>
      <c r="C252" s="1049"/>
      <c r="D252" s="1049"/>
      <c r="E252" s="1049"/>
      <c r="F252" s="1049"/>
      <c r="G252" s="1049"/>
      <c r="H252" s="1049"/>
      <c r="I252" s="1049"/>
      <c r="J252" s="1049"/>
      <c r="K252" s="1049"/>
      <c r="L252" s="1049"/>
      <c r="M252" s="1049"/>
      <c r="N252" s="1049"/>
      <c r="O252" s="1049"/>
      <c r="P252" s="1049"/>
      <c r="Q252" s="1050"/>
      <c r="R252" s="1049" t="s">
        <v>953</v>
      </c>
      <c r="S252" s="1049" t="s">
        <v>953</v>
      </c>
      <c r="T252" s="1051">
        <v>7693</v>
      </c>
      <c r="U252" s="1051"/>
      <c r="V252" s="1051"/>
    </row>
    <row r="253" spans="1:22" ht="31.5">
      <c r="A253" s="1048" t="s">
        <v>1310</v>
      </c>
      <c r="B253" s="1049" t="s">
        <v>1311</v>
      </c>
      <c r="C253" s="1049"/>
      <c r="D253" s="1049"/>
      <c r="E253" s="1049"/>
      <c r="F253" s="1049"/>
      <c r="G253" s="1049"/>
      <c r="H253" s="1049"/>
      <c r="I253" s="1049"/>
      <c r="J253" s="1049"/>
      <c r="K253" s="1049"/>
      <c r="L253" s="1049"/>
      <c r="M253" s="1049"/>
      <c r="N253" s="1049"/>
      <c r="O253" s="1049"/>
      <c r="P253" s="1049"/>
      <c r="Q253" s="1050"/>
      <c r="R253" s="1049" t="s">
        <v>953</v>
      </c>
      <c r="S253" s="1049" t="s">
        <v>953</v>
      </c>
      <c r="T253" s="1051">
        <v>7693</v>
      </c>
      <c r="U253" s="1051"/>
      <c r="V253" s="1051"/>
    </row>
    <row r="254" spans="1:22" ht="63">
      <c r="A254" s="1053" t="s">
        <v>1312</v>
      </c>
      <c r="B254" s="1054" t="s">
        <v>1311</v>
      </c>
      <c r="C254" s="1054"/>
      <c r="D254" s="1054"/>
      <c r="E254" s="1054"/>
      <c r="F254" s="1054"/>
      <c r="G254" s="1054"/>
      <c r="H254" s="1054"/>
      <c r="I254" s="1054"/>
      <c r="J254" s="1054"/>
      <c r="K254" s="1054"/>
      <c r="L254" s="1054"/>
      <c r="M254" s="1054"/>
      <c r="N254" s="1054"/>
      <c r="O254" s="1054"/>
      <c r="P254" s="1054"/>
      <c r="Q254" s="1055">
        <v>100</v>
      </c>
      <c r="R254" s="1054" t="s">
        <v>290</v>
      </c>
      <c r="S254" s="1054" t="s">
        <v>1305</v>
      </c>
      <c r="T254" s="1056">
        <v>7693</v>
      </c>
      <c r="U254" s="1056"/>
      <c r="V254" s="1056"/>
    </row>
    <row r="255" spans="1:22" ht="47.25">
      <c r="A255" s="1048" t="s">
        <v>1313</v>
      </c>
      <c r="B255" s="1049" t="s">
        <v>1314</v>
      </c>
      <c r="C255" s="1049"/>
      <c r="D255" s="1049"/>
      <c r="E255" s="1049"/>
      <c r="F255" s="1049"/>
      <c r="G255" s="1049"/>
      <c r="H255" s="1049"/>
      <c r="I255" s="1049"/>
      <c r="J255" s="1049"/>
      <c r="K255" s="1049"/>
      <c r="L255" s="1049"/>
      <c r="M255" s="1049"/>
      <c r="N255" s="1049"/>
      <c r="O255" s="1049"/>
      <c r="P255" s="1049"/>
      <c r="Q255" s="1050"/>
      <c r="R255" s="1049" t="s">
        <v>953</v>
      </c>
      <c r="S255" s="1049" t="s">
        <v>953</v>
      </c>
      <c r="T255" s="1051">
        <v>345</v>
      </c>
      <c r="U255" s="1051"/>
      <c r="V255" s="1051"/>
    </row>
    <row r="256" spans="1:22" ht="47.25">
      <c r="A256" s="1048" t="s">
        <v>1315</v>
      </c>
      <c r="B256" s="1049" t="s">
        <v>1316</v>
      </c>
      <c r="C256" s="1049"/>
      <c r="D256" s="1049"/>
      <c r="E256" s="1049"/>
      <c r="F256" s="1049"/>
      <c r="G256" s="1049"/>
      <c r="H256" s="1049"/>
      <c r="I256" s="1049"/>
      <c r="J256" s="1049"/>
      <c r="K256" s="1049"/>
      <c r="L256" s="1049"/>
      <c r="M256" s="1049"/>
      <c r="N256" s="1049"/>
      <c r="O256" s="1049"/>
      <c r="P256" s="1049"/>
      <c r="Q256" s="1050"/>
      <c r="R256" s="1049" t="s">
        <v>953</v>
      </c>
      <c r="S256" s="1049" t="s">
        <v>953</v>
      </c>
      <c r="T256" s="1051">
        <v>345</v>
      </c>
      <c r="U256" s="1051"/>
      <c r="V256" s="1051"/>
    </row>
    <row r="257" spans="1:22" ht="94.5">
      <c r="A257" s="1053" t="s">
        <v>1317</v>
      </c>
      <c r="B257" s="1054" t="s">
        <v>1316</v>
      </c>
      <c r="C257" s="1054"/>
      <c r="D257" s="1054"/>
      <c r="E257" s="1054"/>
      <c r="F257" s="1054"/>
      <c r="G257" s="1054"/>
      <c r="H257" s="1054"/>
      <c r="I257" s="1054"/>
      <c r="J257" s="1054"/>
      <c r="K257" s="1054"/>
      <c r="L257" s="1054"/>
      <c r="M257" s="1054"/>
      <c r="N257" s="1054"/>
      <c r="O257" s="1054"/>
      <c r="P257" s="1054"/>
      <c r="Q257" s="1055">
        <v>100</v>
      </c>
      <c r="R257" s="1054" t="s">
        <v>290</v>
      </c>
      <c r="S257" s="1054" t="s">
        <v>1305</v>
      </c>
      <c r="T257" s="1056">
        <v>345</v>
      </c>
      <c r="U257" s="1056"/>
      <c r="V257" s="1056"/>
    </row>
    <row r="258" spans="1:22" ht="31.5">
      <c r="A258" s="1048" t="s">
        <v>1318</v>
      </c>
      <c r="B258" s="1049" t="s">
        <v>1319</v>
      </c>
      <c r="C258" s="1049"/>
      <c r="D258" s="1049"/>
      <c r="E258" s="1049"/>
      <c r="F258" s="1049"/>
      <c r="G258" s="1049"/>
      <c r="H258" s="1049"/>
      <c r="I258" s="1049"/>
      <c r="J258" s="1049"/>
      <c r="K258" s="1049"/>
      <c r="L258" s="1049"/>
      <c r="M258" s="1049"/>
      <c r="N258" s="1049"/>
      <c r="O258" s="1049"/>
      <c r="P258" s="1049"/>
      <c r="Q258" s="1050"/>
      <c r="R258" s="1049" t="s">
        <v>953</v>
      </c>
      <c r="S258" s="1049" t="s">
        <v>953</v>
      </c>
      <c r="T258" s="1051">
        <v>784</v>
      </c>
      <c r="U258" s="1051"/>
      <c r="V258" s="1051"/>
    </row>
    <row r="259" spans="1:22" ht="31.5">
      <c r="A259" s="1048" t="s">
        <v>1320</v>
      </c>
      <c r="B259" s="1049" t="s">
        <v>1321</v>
      </c>
      <c r="C259" s="1049"/>
      <c r="D259" s="1049"/>
      <c r="E259" s="1049"/>
      <c r="F259" s="1049"/>
      <c r="G259" s="1049"/>
      <c r="H259" s="1049"/>
      <c r="I259" s="1049"/>
      <c r="J259" s="1049"/>
      <c r="K259" s="1049"/>
      <c r="L259" s="1049"/>
      <c r="M259" s="1049"/>
      <c r="N259" s="1049"/>
      <c r="O259" s="1049"/>
      <c r="P259" s="1049"/>
      <c r="Q259" s="1050"/>
      <c r="R259" s="1049" t="s">
        <v>953</v>
      </c>
      <c r="S259" s="1049" t="s">
        <v>953</v>
      </c>
      <c r="T259" s="1051">
        <v>784</v>
      </c>
      <c r="U259" s="1051"/>
      <c r="V259" s="1051"/>
    </row>
    <row r="260" spans="1:22" ht="78.75">
      <c r="A260" s="1053" t="s">
        <v>1322</v>
      </c>
      <c r="B260" s="1054" t="s">
        <v>1321</v>
      </c>
      <c r="C260" s="1054"/>
      <c r="D260" s="1054"/>
      <c r="E260" s="1054"/>
      <c r="F260" s="1054"/>
      <c r="G260" s="1054"/>
      <c r="H260" s="1054"/>
      <c r="I260" s="1054"/>
      <c r="J260" s="1054"/>
      <c r="K260" s="1054"/>
      <c r="L260" s="1054"/>
      <c r="M260" s="1054"/>
      <c r="N260" s="1054"/>
      <c r="O260" s="1054"/>
      <c r="P260" s="1054"/>
      <c r="Q260" s="1055">
        <v>100</v>
      </c>
      <c r="R260" s="1054" t="s">
        <v>290</v>
      </c>
      <c r="S260" s="1054" t="s">
        <v>1305</v>
      </c>
      <c r="T260" s="1056">
        <v>751.9</v>
      </c>
      <c r="U260" s="1056"/>
      <c r="V260" s="1056"/>
    </row>
    <row r="261" spans="1:22" ht="47.25">
      <c r="A261" s="1057" t="s">
        <v>1323</v>
      </c>
      <c r="B261" s="1054" t="s">
        <v>1321</v>
      </c>
      <c r="C261" s="1054"/>
      <c r="D261" s="1054"/>
      <c r="E261" s="1054"/>
      <c r="F261" s="1054"/>
      <c r="G261" s="1054"/>
      <c r="H261" s="1054"/>
      <c r="I261" s="1054"/>
      <c r="J261" s="1054"/>
      <c r="K261" s="1054"/>
      <c r="L261" s="1054"/>
      <c r="M261" s="1054"/>
      <c r="N261" s="1054"/>
      <c r="O261" s="1054"/>
      <c r="P261" s="1054"/>
      <c r="Q261" s="1055">
        <v>200</v>
      </c>
      <c r="R261" s="1054" t="s">
        <v>290</v>
      </c>
      <c r="S261" s="1054" t="s">
        <v>1305</v>
      </c>
      <c r="T261" s="1056">
        <v>32.1</v>
      </c>
      <c r="U261" s="1056"/>
      <c r="V261" s="1056"/>
    </row>
    <row r="262" spans="1:22" ht="31.5">
      <c r="A262" s="1048" t="s">
        <v>1324</v>
      </c>
      <c r="B262" s="1049" t="s">
        <v>1325</v>
      </c>
      <c r="C262" s="1049"/>
      <c r="D262" s="1049"/>
      <c r="E262" s="1049"/>
      <c r="F262" s="1049"/>
      <c r="G262" s="1049"/>
      <c r="H262" s="1049"/>
      <c r="I262" s="1049"/>
      <c r="J262" s="1049"/>
      <c r="K262" s="1049"/>
      <c r="L262" s="1049"/>
      <c r="M262" s="1049"/>
      <c r="N262" s="1049"/>
      <c r="O262" s="1049"/>
      <c r="P262" s="1049"/>
      <c r="Q262" s="1050"/>
      <c r="R262" s="1049" t="s">
        <v>953</v>
      </c>
      <c r="S262" s="1049" t="s">
        <v>953</v>
      </c>
      <c r="T262" s="1051">
        <v>9.3000000000000007</v>
      </c>
      <c r="U262" s="1051"/>
      <c r="V262" s="1051"/>
    </row>
    <row r="263" spans="1:22" ht="15.75">
      <c r="A263" s="1048" t="s">
        <v>1186</v>
      </c>
      <c r="B263" s="1049" t="s">
        <v>1326</v>
      </c>
      <c r="C263" s="1049"/>
      <c r="D263" s="1049"/>
      <c r="E263" s="1049"/>
      <c r="F263" s="1049"/>
      <c r="G263" s="1049"/>
      <c r="H263" s="1049"/>
      <c r="I263" s="1049"/>
      <c r="J263" s="1049"/>
      <c r="K263" s="1049"/>
      <c r="L263" s="1049"/>
      <c r="M263" s="1049"/>
      <c r="N263" s="1049"/>
      <c r="O263" s="1049"/>
      <c r="P263" s="1049"/>
      <c r="Q263" s="1050"/>
      <c r="R263" s="1049" t="s">
        <v>953</v>
      </c>
      <c r="S263" s="1049" t="s">
        <v>953</v>
      </c>
      <c r="T263" s="1051">
        <v>9.3000000000000007</v>
      </c>
      <c r="U263" s="1051"/>
      <c r="V263" s="1051"/>
    </row>
    <row r="264" spans="1:22" ht="47.25">
      <c r="A264" s="1057" t="s">
        <v>1188</v>
      </c>
      <c r="B264" s="1054" t="s">
        <v>1326</v>
      </c>
      <c r="C264" s="1054"/>
      <c r="D264" s="1054"/>
      <c r="E264" s="1054"/>
      <c r="F264" s="1054"/>
      <c r="G264" s="1054"/>
      <c r="H264" s="1054"/>
      <c r="I264" s="1054"/>
      <c r="J264" s="1054"/>
      <c r="K264" s="1054"/>
      <c r="L264" s="1054"/>
      <c r="M264" s="1054"/>
      <c r="N264" s="1054"/>
      <c r="O264" s="1054"/>
      <c r="P264" s="1054"/>
      <c r="Q264" s="1055">
        <v>200</v>
      </c>
      <c r="R264" s="1054" t="s">
        <v>290</v>
      </c>
      <c r="S264" s="1054" t="s">
        <v>1305</v>
      </c>
      <c r="T264" s="1056">
        <v>9.3000000000000007</v>
      </c>
      <c r="U264" s="1056"/>
      <c r="V264" s="1056"/>
    </row>
    <row r="265" spans="1:22" ht="47.25">
      <c r="A265" s="1048" t="s">
        <v>1327</v>
      </c>
      <c r="B265" s="1049" t="s">
        <v>1328</v>
      </c>
      <c r="C265" s="1049"/>
      <c r="D265" s="1049"/>
      <c r="E265" s="1049"/>
      <c r="F265" s="1049"/>
      <c r="G265" s="1049"/>
      <c r="H265" s="1049"/>
      <c r="I265" s="1049"/>
      <c r="J265" s="1049"/>
      <c r="K265" s="1049"/>
      <c r="L265" s="1049"/>
      <c r="M265" s="1049"/>
      <c r="N265" s="1049"/>
      <c r="O265" s="1049"/>
      <c r="P265" s="1049"/>
      <c r="Q265" s="1050"/>
      <c r="R265" s="1049" t="s">
        <v>953</v>
      </c>
      <c r="S265" s="1049" t="s">
        <v>953</v>
      </c>
      <c r="T265" s="1051">
        <v>1375.5</v>
      </c>
      <c r="U265" s="1051"/>
      <c r="V265" s="1051"/>
    </row>
    <row r="266" spans="1:22" ht="31.5">
      <c r="A266" s="1048" t="s">
        <v>1329</v>
      </c>
      <c r="B266" s="1049" t="s">
        <v>1330</v>
      </c>
      <c r="C266" s="1049"/>
      <c r="D266" s="1049"/>
      <c r="E266" s="1049"/>
      <c r="F266" s="1049"/>
      <c r="G266" s="1049"/>
      <c r="H266" s="1049"/>
      <c r="I266" s="1049"/>
      <c r="J266" s="1049"/>
      <c r="K266" s="1049"/>
      <c r="L266" s="1049"/>
      <c r="M266" s="1049"/>
      <c r="N266" s="1049"/>
      <c r="O266" s="1049"/>
      <c r="P266" s="1049"/>
      <c r="Q266" s="1050"/>
      <c r="R266" s="1049" t="s">
        <v>953</v>
      </c>
      <c r="S266" s="1049" t="s">
        <v>953</v>
      </c>
      <c r="T266" s="1051">
        <v>1375.5</v>
      </c>
      <c r="U266" s="1051"/>
      <c r="V266" s="1051"/>
    </row>
    <row r="267" spans="1:22" ht="31.5">
      <c r="A267" s="1048" t="s">
        <v>1331</v>
      </c>
      <c r="B267" s="1049" t="s">
        <v>1332</v>
      </c>
      <c r="C267" s="1049"/>
      <c r="D267" s="1049"/>
      <c r="E267" s="1049"/>
      <c r="F267" s="1049"/>
      <c r="G267" s="1049"/>
      <c r="H267" s="1049"/>
      <c r="I267" s="1049"/>
      <c r="J267" s="1049"/>
      <c r="K267" s="1049"/>
      <c r="L267" s="1049"/>
      <c r="M267" s="1049"/>
      <c r="N267" s="1049"/>
      <c r="O267" s="1049"/>
      <c r="P267" s="1049"/>
      <c r="Q267" s="1050"/>
      <c r="R267" s="1049" t="s">
        <v>953</v>
      </c>
      <c r="S267" s="1049" t="s">
        <v>953</v>
      </c>
      <c r="T267" s="1051">
        <v>1375.5</v>
      </c>
      <c r="U267" s="1051"/>
      <c r="V267" s="1051"/>
    </row>
    <row r="268" spans="1:22" ht="47.25">
      <c r="A268" s="1057" t="s">
        <v>1333</v>
      </c>
      <c r="B268" s="1054" t="s">
        <v>1332</v>
      </c>
      <c r="C268" s="1054"/>
      <c r="D268" s="1054"/>
      <c r="E268" s="1054"/>
      <c r="F268" s="1054"/>
      <c r="G268" s="1054"/>
      <c r="H268" s="1054"/>
      <c r="I268" s="1054"/>
      <c r="J268" s="1054"/>
      <c r="K268" s="1054"/>
      <c r="L268" s="1054"/>
      <c r="M268" s="1054"/>
      <c r="N268" s="1054"/>
      <c r="O268" s="1054"/>
      <c r="P268" s="1054"/>
      <c r="Q268" s="1055">
        <v>600</v>
      </c>
      <c r="R268" s="1054" t="s">
        <v>290</v>
      </c>
      <c r="S268" s="1054" t="s">
        <v>1305</v>
      </c>
      <c r="T268" s="1056">
        <v>1375.5</v>
      </c>
      <c r="U268" s="1056"/>
      <c r="V268" s="1056"/>
    </row>
    <row r="269" spans="1:22" ht="31.5" hidden="1">
      <c r="A269" s="1048" t="s">
        <v>1334</v>
      </c>
      <c r="B269" s="1049" t="s">
        <v>1335</v>
      </c>
      <c r="C269" s="1049"/>
      <c r="D269" s="1049"/>
      <c r="E269" s="1049"/>
      <c r="F269" s="1049"/>
      <c r="G269" s="1049"/>
      <c r="H269" s="1049"/>
      <c r="I269" s="1049"/>
      <c r="J269" s="1049"/>
      <c r="K269" s="1049"/>
      <c r="L269" s="1049"/>
      <c r="M269" s="1049"/>
      <c r="N269" s="1049"/>
      <c r="O269" s="1049"/>
      <c r="P269" s="1049"/>
      <c r="Q269" s="1050"/>
      <c r="R269" s="1049" t="s">
        <v>953</v>
      </c>
      <c r="S269" s="1049" t="s">
        <v>953</v>
      </c>
      <c r="T269" s="1051">
        <v>323169.5</v>
      </c>
      <c r="U269" s="1051"/>
      <c r="V269" s="1051"/>
    </row>
    <row r="270" spans="1:22" ht="15.75" hidden="1">
      <c r="A270" s="1048" t="s">
        <v>1336</v>
      </c>
      <c r="B270" s="1049" t="s">
        <v>1337</v>
      </c>
      <c r="C270" s="1049"/>
      <c r="D270" s="1049"/>
      <c r="E270" s="1049"/>
      <c r="F270" s="1049"/>
      <c r="G270" s="1049"/>
      <c r="H270" s="1049"/>
      <c r="I270" s="1049"/>
      <c r="J270" s="1049"/>
      <c r="K270" s="1049"/>
      <c r="L270" s="1049"/>
      <c r="M270" s="1049"/>
      <c r="N270" s="1049"/>
      <c r="O270" s="1049"/>
      <c r="P270" s="1049"/>
      <c r="Q270" s="1050"/>
      <c r="R270" s="1049" t="s">
        <v>953</v>
      </c>
      <c r="S270" s="1049" t="s">
        <v>953</v>
      </c>
      <c r="T270" s="1051">
        <v>30101</v>
      </c>
      <c r="U270" s="1051"/>
      <c r="V270" s="1051"/>
    </row>
    <row r="271" spans="1:22" ht="31.5" hidden="1">
      <c r="A271" s="1048" t="s">
        <v>1338</v>
      </c>
      <c r="B271" s="1049" t="s">
        <v>1339</v>
      </c>
      <c r="C271" s="1049"/>
      <c r="D271" s="1049"/>
      <c r="E271" s="1049"/>
      <c r="F271" s="1049"/>
      <c r="G271" s="1049"/>
      <c r="H271" s="1049"/>
      <c r="I271" s="1049"/>
      <c r="J271" s="1049"/>
      <c r="K271" s="1049"/>
      <c r="L271" s="1049"/>
      <c r="M271" s="1049"/>
      <c r="N271" s="1049"/>
      <c r="O271" s="1049"/>
      <c r="P271" s="1049"/>
      <c r="Q271" s="1050"/>
      <c r="R271" s="1049" t="s">
        <v>953</v>
      </c>
      <c r="S271" s="1049" t="s">
        <v>953</v>
      </c>
      <c r="T271" s="1051">
        <v>30062</v>
      </c>
      <c r="U271" s="1051"/>
      <c r="V271" s="1051"/>
    </row>
    <row r="272" spans="1:22" ht="31.5" hidden="1">
      <c r="A272" s="1048" t="s">
        <v>1340</v>
      </c>
      <c r="B272" s="1049" t="s">
        <v>1341</v>
      </c>
      <c r="C272" s="1049"/>
      <c r="D272" s="1049"/>
      <c r="E272" s="1049"/>
      <c r="F272" s="1049"/>
      <c r="G272" s="1049"/>
      <c r="H272" s="1049"/>
      <c r="I272" s="1049"/>
      <c r="J272" s="1049"/>
      <c r="K272" s="1049"/>
      <c r="L272" s="1049"/>
      <c r="M272" s="1049"/>
      <c r="N272" s="1049"/>
      <c r="O272" s="1049"/>
      <c r="P272" s="1049"/>
      <c r="Q272" s="1050"/>
      <c r="R272" s="1049" t="s">
        <v>953</v>
      </c>
      <c r="S272" s="1049" t="s">
        <v>953</v>
      </c>
      <c r="T272" s="1051">
        <v>28386</v>
      </c>
      <c r="U272" s="1051"/>
      <c r="V272" s="1051"/>
    </row>
    <row r="273" spans="1:22" ht="47.25" hidden="1">
      <c r="A273" s="1057" t="s">
        <v>1342</v>
      </c>
      <c r="B273" s="1054" t="s">
        <v>1341</v>
      </c>
      <c r="C273" s="1054"/>
      <c r="D273" s="1054"/>
      <c r="E273" s="1054"/>
      <c r="F273" s="1054"/>
      <c r="G273" s="1054"/>
      <c r="H273" s="1054"/>
      <c r="I273" s="1054"/>
      <c r="J273" s="1054"/>
      <c r="K273" s="1054"/>
      <c r="L273" s="1054"/>
      <c r="M273" s="1054"/>
      <c r="N273" s="1054"/>
      <c r="O273" s="1054"/>
      <c r="P273" s="1054"/>
      <c r="Q273" s="1055">
        <v>600</v>
      </c>
      <c r="R273" s="1054" t="s">
        <v>1193</v>
      </c>
      <c r="S273" s="1054" t="s">
        <v>990</v>
      </c>
      <c r="T273" s="1056">
        <v>28386</v>
      </c>
      <c r="U273" s="1056"/>
      <c r="V273" s="1056"/>
    </row>
    <row r="274" spans="1:22" ht="78.75" hidden="1">
      <c r="A274" s="1052" t="s">
        <v>1343</v>
      </c>
      <c r="B274" s="1049" t="s">
        <v>1344</v>
      </c>
      <c r="C274" s="1049"/>
      <c r="D274" s="1049"/>
      <c r="E274" s="1049"/>
      <c r="F274" s="1049"/>
      <c r="G274" s="1049"/>
      <c r="H274" s="1049"/>
      <c r="I274" s="1049"/>
      <c r="J274" s="1049"/>
      <c r="K274" s="1049"/>
      <c r="L274" s="1049"/>
      <c r="M274" s="1049"/>
      <c r="N274" s="1049"/>
      <c r="O274" s="1049"/>
      <c r="P274" s="1049"/>
      <c r="Q274" s="1050"/>
      <c r="R274" s="1049" t="s">
        <v>953</v>
      </c>
      <c r="S274" s="1049" t="s">
        <v>953</v>
      </c>
      <c r="T274" s="1051">
        <v>284</v>
      </c>
      <c r="U274" s="1051"/>
      <c r="V274" s="1051"/>
    </row>
    <row r="275" spans="1:22" ht="78.75" hidden="1">
      <c r="A275" s="1053" t="s">
        <v>1345</v>
      </c>
      <c r="B275" s="1054" t="s">
        <v>1344</v>
      </c>
      <c r="C275" s="1054"/>
      <c r="D275" s="1054"/>
      <c r="E275" s="1054"/>
      <c r="F275" s="1054"/>
      <c r="G275" s="1054"/>
      <c r="H275" s="1054"/>
      <c r="I275" s="1054"/>
      <c r="J275" s="1054"/>
      <c r="K275" s="1054"/>
      <c r="L275" s="1054"/>
      <c r="M275" s="1054"/>
      <c r="N275" s="1054"/>
      <c r="O275" s="1054"/>
      <c r="P275" s="1054"/>
      <c r="Q275" s="1055">
        <v>300</v>
      </c>
      <c r="R275" s="1054" t="s">
        <v>1193</v>
      </c>
      <c r="S275" s="1054" t="s">
        <v>990</v>
      </c>
      <c r="T275" s="1056">
        <v>284</v>
      </c>
      <c r="U275" s="1056"/>
      <c r="V275" s="1056"/>
    </row>
    <row r="276" spans="1:22" ht="63" hidden="1">
      <c r="A276" s="1048" t="s">
        <v>1346</v>
      </c>
      <c r="B276" s="1049" t="s">
        <v>1347</v>
      </c>
      <c r="C276" s="1049"/>
      <c r="D276" s="1049"/>
      <c r="E276" s="1049"/>
      <c r="F276" s="1049"/>
      <c r="G276" s="1049"/>
      <c r="H276" s="1049"/>
      <c r="I276" s="1049"/>
      <c r="J276" s="1049"/>
      <c r="K276" s="1049"/>
      <c r="L276" s="1049"/>
      <c r="M276" s="1049"/>
      <c r="N276" s="1049"/>
      <c r="O276" s="1049"/>
      <c r="P276" s="1049"/>
      <c r="Q276" s="1050"/>
      <c r="R276" s="1049" t="s">
        <v>953</v>
      </c>
      <c r="S276" s="1049" t="s">
        <v>953</v>
      </c>
      <c r="T276" s="1051">
        <v>1392</v>
      </c>
      <c r="U276" s="1051"/>
      <c r="V276" s="1051"/>
    </row>
    <row r="277" spans="1:22" ht="78.75" hidden="1">
      <c r="A277" s="1053" t="s">
        <v>1348</v>
      </c>
      <c r="B277" s="1054" t="s">
        <v>1347</v>
      </c>
      <c r="C277" s="1054"/>
      <c r="D277" s="1054"/>
      <c r="E277" s="1054"/>
      <c r="F277" s="1054"/>
      <c r="G277" s="1054"/>
      <c r="H277" s="1054"/>
      <c r="I277" s="1054"/>
      <c r="J277" s="1054"/>
      <c r="K277" s="1054"/>
      <c r="L277" s="1054"/>
      <c r="M277" s="1054"/>
      <c r="N277" s="1054"/>
      <c r="O277" s="1054"/>
      <c r="P277" s="1054"/>
      <c r="Q277" s="1055">
        <v>600</v>
      </c>
      <c r="R277" s="1054" t="s">
        <v>1193</v>
      </c>
      <c r="S277" s="1054" t="s">
        <v>990</v>
      </c>
      <c r="T277" s="1056">
        <v>1392</v>
      </c>
      <c r="U277" s="1056"/>
      <c r="V277" s="1056"/>
    </row>
    <row r="278" spans="1:22" ht="15.75" hidden="1">
      <c r="A278" s="1048" t="s">
        <v>1349</v>
      </c>
      <c r="B278" s="1049" t="s">
        <v>1350</v>
      </c>
      <c r="C278" s="1049"/>
      <c r="D278" s="1049"/>
      <c r="E278" s="1049"/>
      <c r="F278" s="1049"/>
      <c r="G278" s="1049"/>
      <c r="H278" s="1049"/>
      <c r="I278" s="1049"/>
      <c r="J278" s="1049"/>
      <c r="K278" s="1049"/>
      <c r="L278" s="1049"/>
      <c r="M278" s="1049"/>
      <c r="N278" s="1049"/>
      <c r="O278" s="1049"/>
      <c r="P278" s="1049"/>
      <c r="Q278" s="1050"/>
      <c r="R278" s="1049" t="s">
        <v>953</v>
      </c>
      <c r="S278" s="1049" t="s">
        <v>953</v>
      </c>
      <c r="T278" s="1051">
        <v>39</v>
      </c>
      <c r="U278" s="1051"/>
      <c r="V278" s="1051"/>
    </row>
    <row r="279" spans="1:22" ht="31.5" hidden="1">
      <c r="A279" s="1048" t="s">
        <v>1351</v>
      </c>
      <c r="B279" s="1049" t="s">
        <v>1352</v>
      </c>
      <c r="C279" s="1049"/>
      <c r="D279" s="1049"/>
      <c r="E279" s="1049"/>
      <c r="F279" s="1049"/>
      <c r="G279" s="1049"/>
      <c r="H279" s="1049"/>
      <c r="I279" s="1049"/>
      <c r="J279" s="1049"/>
      <c r="K279" s="1049"/>
      <c r="L279" s="1049"/>
      <c r="M279" s="1049"/>
      <c r="N279" s="1049"/>
      <c r="O279" s="1049"/>
      <c r="P279" s="1049"/>
      <c r="Q279" s="1050"/>
      <c r="R279" s="1049" t="s">
        <v>953</v>
      </c>
      <c r="S279" s="1049" t="s">
        <v>953</v>
      </c>
      <c r="T279" s="1051">
        <v>39</v>
      </c>
      <c r="U279" s="1051"/>
      <c r="V279" s="1051"/>
    </row>
    <row r="280" spans="1:22" ht="47.25" hidden="1">
      <c r="A280" s="1057" t="s">
        <v>1353</v>
      </c>
      <c r="B280" s="1054" t="s">
        <v>1352</v>
      </c>
      <c r="C280" s="1054"/>
      <c r="D280" s="1054"/>
      <c r="E280" s="1054"/>
      <c r="F280" s="1054"/>
      <c r="G280" s="1054"/>
      <c r="H280" s="1054"/>
      <c r="I280" s="1054"/>
      <c r="J280" s="1054"/>
      <c r="K280" s="1054"/>
      <c r="L280" s="1054"/>
      <c r="M280" s="1054"/>
      <c r="N280" s="1054"/>
      <c r="O280" s="1054"/>
      <c r="P280" s="1054"/>
      <c r="Q280" s="1055">
        <v>600</v>
      </c>
      <c r="R280" s="1054" t="s">
        <v>1193</v>
      </c>
      <c r="S280" s="1054" t="s">
        <v>990</v>
      </c>
      <c r="T280" s="1056">
        <v>39</v>
      </c>
      <c r="U280" s="1056"/>
      <c r="V280" s="1056"/>
    </row>
    <row r="281" spans="1:22" ht="31.5" hidden="1">
      <c r="A281" s="1048" t="s">
        <v>1354</v>
      </c>
      <c r="B281" s="1049" t="s">
        <v>1355</v>
      </c>
      <c r="C281" s="1049"/>
      <c r="D281" s="1049"/>
      <c r="E281" s="1049"/>
      <c r="F281" s="1049"/>
      <c r="G281" s="1049"/>
      <c r="H281" s="1049"/>
      <c r="I281" s="1049"/>
      <c r="J281" s="1049"/>
      <c r="K281" s="1049"/>
      <c r="L281" s="1049"/>
      <c r="M281" s="1049"/>
      <c r="N281" s="1049"/>
      <c r="O281" s="1049"/>
      <c r="P281" s="1049"/>
      <c r="Q281" s="1050"/>
      <c r="R281" s="1049" t="s">
        <v>953</v>
      </c>
      <c r="S281" s="1049" t="s">
        <v>953</v>
      </c>
      <c r="T281" s="1051">
        <v>185731.1</v>
      </c>
      <c r="U281" s="1051"/>
      <c r="V281" s="1051"/>
    </row>
    <row r="282" spans="1:22" ht="31.5" hidden="1">
      <c r="A282" s="1048" t="s">
        <v>1338</v>
      </c>
      <c r="B282" s="1049" t="s">
        <v>1356</v>
      </c>
      <c r="C282" s="1049"/>
      <c r="D282" s="1049"/>
      <c r="E282" s="1049"/>
      <c r="F282" s="1049"/>
      <c r="G282" s="1049"/>
      <c r="H282" s="1049"/>
      <c r="I282" s="1049"/>
      <c r="J282" s="1049"/>
      <c r="K282" s="1049"/>
      <c r="L282" s="1049"/>
      <c r="M282" s="1049"/>
      <c r="N282" s="1049"/>
      <c r="O282" s="1049"/>
      <c r="P282" s="1049"/>
      <c r="Q282" s="1050"/>
      <c r="R282" s="1049" t="s">
        <v>953</v>
      </c>
      <c r="S282" s="1049" t="s">
        <v>953</v>
      </c>
      <c r="T282" s="1051">
        <v>57763.6</v>
      </c>
      <c r="U282" s="1051"/>
      <c r="V282" s="1051"/>
    </row>
    <row r="283" spans="1:22" ht="31.5" hidden="1">
      <c r="A283" s="1048" t="s">
        <v>1340</v>
      </c>
      <c r="B283" s="1049" t="s">
        <v>1357</v>
      </c>
      <c r="C283" s="1049"/>
      <c r="D283" s="1049"/>
      <c r="E283" s="1049"/>
      <c r="F283" s="1049"/>
      <c r="G283" s="1049"/>
      <c r="H283" s="1049"/>
      <c r="I283" s="1049"/>
      <c r="J283" s="1049"/>
      <c r="K283" s="1049"/>
      <c r="L283" s="1049"/>
      <c r="M283" s="1049"/>
      <c r="N283" s="1049"/>
      <c r="O283" s="1049"/>
      <c r="P283" s="1049"/>
      <c r="Q283" s="1050"/>
      <c r="R283" s="1049" t="s">
        <v>953</v>
      </c>
      <c r="S283" s="1049" t="s">
        <v>953</v>
      </c>
      <c r="T283" s="1051">
        <v>57763.6</v>
      </c>
      <c r="U283" s="1051"/>
      <c r="V283" s="1051"/>
    </row>
    <row r="284" spans="1:22" ht="47.25" hidden="1">
      <c r="A284" s="1057" t="s">
        <v>1342</v>
      </c>
      <c r="B284" s="1054" t="s">
        <v>1357</v>
      </c>
      <c r="C284" s="1054"/>
      <c r="D284" s="1054"/>
      <c r="E284" s="1054"/>
      <c r="F284" s="1054"/>
      <c r="G284" s="1054"/>
      <c r="H284" s="1054"/>
      <c r="I284" s="1054"/>
      <c r="J284" s="1054"/>
      <c r="K284" s="1054"/>
      <c r="L284" s="1054"/>
      <c r="M284" s="1054"/>
      <c r="N284" s="1054"/>
      <c r="O284" s="1054"/>
      <c r="P284" s="1054"/>
      <c r="Q284" s="1055">
        <v>600</v>
      </c>
      <c r="R284" s="1054" t="s">
        <v>1193</v>
      </c>
      <c r="S284" s="1054" t="s">
        <v>990</v>
      </c>
      <c r="T284" s="1056">
        <v>57763.6</v>
      </c>
      <c r="U284" s="1056"/>
      <c r="V284" s="1056"/>
    </row>
    <row r="285" spans="1:22" ht="15.75" hidden="1">
      <c r="A285" s="1048" t="s">
        <v>1358</v>
      </c>
      <c r="B285" s="1049" t="s">
        <v>1359</v>
      </c>
      <c r="C285" s="1049"/>
      <c r="D285" s="1049"/>
      <c r="E285" s="1049"/>
      <c r="F285" s="1049"/>
      <c r="G285" s="1049"/>
      <c r="H285" s="1049"/>
      <c r="I285" s="1049"/>
      <c r="J285" s="1049"/>
      <c r="K285" s="1049"/>
      <c r="L285" s="1049"/>
      <c r="M285" s="1049"/>
      <c r="N285" s="1049"/>
      <c r="O285" s="1049"/>
      <c r="P285" s="1049"/>
      <c r="Q285" s="1050"/>
      <c r="R285" s="1049" t="s">
        <v>953</v>
      </c>
      <c r="S285" s="1049" t="s">
        <v>953</v>
      </c>
      <c r="T285" s="1051">
        <v>127799.5</v>
      </c>
      <c r="U285" s="1051"/>
      <c r="V285" s="1051"/>
    </row>
    <row r="286" spans="1:22" ht="31.5" hidden="1">
      <c r="A286" s="1048" t="s">
        <v>1360</v>
      </c>
      <c r="B286" s="1049" t="s">
        <v>1361</v>
      </c>
      <c r="C286" s="1049"/>
      <c r="D286" s="1049"/>
      <c r="E286" s="1049"/>
      <c r="F286" s="1049"/>
      <c r="G286" s="1049"/>
      <c r="H286" s="1049"/>
      <c r="I286" s="1049"/>
      <c r="J286" s="1049"/>
      <c r="K286" s="1049"/>
      <c r="L286" s="1049"/>
      <c r="M286" s="1049"/>
      <c r="N286" s="1049"/>
      <c r="O286" s="1049"/>
      <c r="P286" s="1049"/>
      <c r="Q286" s="1050"/>
      <c r="R286" s="1049" t="s">
        <v>953</v>
      </c>
      <c r="S286" s="1049" t="s">
        <v>953</v>
      </c>
      <c r="T286" s="1051">
        <v>29554.400000000001</v>
      </c>
      <c r="U286" s="1051"/>
      <c r="V286" s="1051"/>
    </row>
    <row r="287" spans="1:22" ht="47.25" hidden="1">
      <c r="A287" s="1057" t="s">
        <v>1362</v>
      </c>
      <c r="B287" s="1054" t="s">
        <v>1361</v>
      </c>
      <c r="C287" s="1054"/>
      <c r="D287" s="1054"/>
      <c r="E287" s="1054"/>
      <c r="F287" s="1054"/>
      <c r="G287" s="1054"/>
      <c r="H287" s="1054"/>
      <c r="I287" s="1054"/>
      <c r="J287" s="1054"/>
      <c r="K287" s="1054"/>
      <c r="L287" s="1054"/>
      <c r="M287" s="1054"/>
      <c r="N287" s="1054"/>
      <c r="O287" s="1054"/>
      <c r="P287" s="1054"/>
      <c r="Q287" s="1055">
        <v>400</v>
      </c>
      <c r="R287" s="1054" t="s">
        <v>1193</v>
      </c>
      <c r="S287" s="1054" t="s">
        <v>1008</v>
      </c>
      <c r="T287" s="1056">
        <v>29554.400000000001</v>
      </c>
      <c r="U287" s="1056"/>
      <c r="V287" s="1056"/>
    </row>
    <row r="288" spans="1:22" ht="15.75" hidden="1">
      <c r="A288" s="1048" t="s">
        <v>1019</v>
      </c>
      <c r="B288" s="1049" t="s">
        <v>1363</v>
      </c>
      <c r="C288" s="1049"/>
      <c r="D288" s="1049"/>
      <c r="E288" s="1049"/>
      <c r="F288" s="1049"/>
      <c r="G288" s="1049"/>
      <c r="H288" s="1049"/>
      <c r="I288" s="1049"/>
      <c r="J288" s="1049"/>
      <c r="K288" s="1049"/>
      <c r="L288" s="1049"/>
      <c r="M288" s="1049"/>
      <c r="N288" s="1049"/>
      <c r="O288" s="1049"/>
      <c r="P288" s="1049"/>
      <c r="Q288" s="1050"/>
      <c r="R288" s="1049" t="s">
        <v>953</v>
      </c>
      <c r="S288" s="1049" t="s">
        <v>953</v>
      </c>
      <c r="T288" s="1051">
        <v>24910.1</v>
      </c>
      <c r="U288" s="1051"/>
      <c r="V288" s="1051"/>
    </row>
    <row r="289" spans="1:22" ht="31.5" hidden="1">
      <c r="A289" s="1057" t="s">
        <v>1021</v>
      </c>
      <c r="B289" s="1054" t="s">
        <v>1363</v>
      </c>
      <c r="C289" s="1054"/>
      <c r="D289" s="1054"/>
      <c r="E289" s="1054"/>
      <c r="F289" s="1054"/>
      <c r="G289" s="1054"/>
      <c r="H289" s="1054"/>
      <c r="I289" s="1054"/>
      <c r="J289" s="1054"/>
      <c r="K289" s="1054"/>
      <c r="L289" s="1054"/>
      <c r="M289" s="1054"/>
      <c r="N289" s="1054"/>
      <c r="O289" s="1054"/>
      <c r="P289" s="1054"/>
      <c r="Q289" s="1055">
        <v>200</v>
      </c>
      <c r="R289" s="1054" t="s">
        <v>1193</v>
      </c>
      <c r="S289" s="1054" t="s">
        <v>1008</v>
      </c>
      <c r="T289" s="1056">
        <v>24910.1</v>
      </c>
      <c r="U289" s="1056"/>
      <c r="V289" s="1056"/>
    </row>
    <row r="290" spans="1:22" ht="15.75" hidden="1">
      <c r="A290" s="1048" t="s">
        <v>1364</v>
      </c>
      <c r="B290" s="1049" t="s">
        <v>1365</v>
      </c>
      <c r="C290" s="1049"/>
      <c r="D290" s="1049"/>
      <c r="E290" s="1049"/>
      <c r="F290" s="1049"/>
      <c r="G290" s="1049"/>
      <c r="H290" s="1049"/>
      <c r="I290" s="1049"/>
      <c r="J290" s="1049"/>
      <c r="K290" s="1049"/>
      <c r="L290" s="1049"/>
      <c r="M290" s="1049"/>
      <c r="N290" s="1049"/>
      <c r="O290" s="1049"/>
      <c r="P290" s="1049"/>
      <c r="Q290" s="1050"/>
      <c r="R290" s="1049" t="s">
        <v>953</v>
      </c>
      <c r="S290" s="1049" t="s">
        <v>953</v>
      </c>
      <c r="T290" s="1051">
        <v>7800</v>
      </c>
      <c r="U290" s="1051"/>
      <c r="V290" s="1051"/>
    </row>
    <row r="291" spans="1:22" ht="31.5" hidden="1">
      <c r="A291" s="1057" t="s">
        <v>1366</v>
      </c>
      <c r="B291" s="1054" t="s">
        <v>1365</v>
      </c>
      <c r="C291" s="1054"/>
      <c r="D291" s="1054"/>
      <c r="E291" s="1054"/>
      <c r="F291" s="1054"/>
      <c r="G291" s="1054"/>
      <c r="H291" s="1054"/>
      <c r="I291" s="1054"/>
      <c r="J291" s="1054"/>
      <c r="K291" s="1054"/>
      <c r="L291" s="1054"/>
      <c r="M291" s="1054"/>
      <c r="N291" s="1054"/>
      <c r="O291" s="1054"/>
      <c r="P291" s="1054"/>
      <c r="Q291" s="1055">
        <v>200</v>
      </c>
      <c r="R291" s="1054" t="s">
        <v>1193</v>
      </c>
      <c r="S291" s="1054" t="s">
        <v>1008</v>
      </c>
      <c r="T291" s="1056">
        <v>5800</v>
      </c>
      <c r="U291" s="1056"/>
      <c r="V291" s="1056"/>
    </row>
    <row r="292" spans="1:22" ht="31.5" hidden="1">
      <c r="A292" s="1057" t="s">
        <v>1367</v>
      </c>
      <c r="B292" s="1054" t="s">
        <v>1365</v>
      </c>
      <c r="C292" s="1054"/>
      <c r="D292" s="1054"/>
      <c r="E292" s="1054"/>
      <c r="F292" s="1054"/>
      <c r="G292" s="1054"/>
      <c r="H292" s="1054"/>
      <c r="I292" s="1054"/>
      <c r="J292" s="1054"/>
      <c r="K292" s="1054"/>
      <c r="L292" s="1054"/>
      <c r="M292" s="1054"/>
      <c r="N292" s="1054"/>
      <c r="O292" s="1054"/>
      <c r="P292" s="1054"/>
      <c r="Q292" s="1055">
        <v>400</v>
      </c>
      <c r="R292" s="1054" t="s">
        <v>1193</v>
      </c>
      <c r="S292" s="1054" t="s">
        <v>1008</v>
      </c>
      <c r="T292" s="1056">
        <v>2000</v>
      </c>
      <c r="U292" s="1056"/>
      <c r="V292" s="1056"/>
    </row>
    <row r="293" spans="1:22" ht="31.5" hidden="1">
      <c r="A293" s="1048" t="s">
        <v>1368</v>
      </c>
      <c r="B293" s="1049" t="s">
        <v>1369</v>
      </c>
      <c r="C293" s="1049"/>
      <c r="D293" s="1049"/>
      <c r="E293" s="1049"/>
      <c r="F293" s="1049"/>
      <c r="G293" s="1049"/>
      <c r="H293" s="1049"/>
      <c r="I293" s="1049"/>
      <c r="J293" s="1049"/>
      <c r="K293" s="1049"/>
      <c r="L293" s="1049"/>
      <c r="M293" s="1049"/>
      <c r="N293" s="1049"/>
      <c r="O293" s="1049"/>
      <c r="P293" s="1049"/>
      <c r="Q293" s="1050"/>
      <c r="R293" s="1049" t="s">
        <v>953</v>
      </c>
      <c r="S293" s="1049" t="s">
        <v>953</v>
      </c>
      <c r="T293" s="1051">
        <v>60000</v>
      </c>
      <c r="U293" s="1051"/>
      <c r="V293" s="1051"/>
    </row>
    <row r="294" spans="1:22" ht="47.25" hidden="1">
      <c r="A294" s="1057" t="s">
        <v>1370</v>
      </c>
      <c r="B294" s="1054" t="s">
        <v>1369</v>
      </c>
      <c r="C294" s="1054"/>
      <c r="D294" s="1054"/>
      <c r="E294" s="1054"/>
      <c r="F294" s="1054"/>
      <c r="G294" s="1054"/>
      <c r="H294" s="1054"/>
      <c r="I294" s="1054"/>
      <c r="J294" s="1054"/>
      <c r="K294" s="1054"/>
      <c r="L294" s="1054"/>
      <c r="M294" s="1054"/>
      <c r="N294" s="1054"/>
      <c r="O294" s="1054"/>
      <c r="P294" s="1054"/>
      <c r="Q294" s="1055">
        <v>400</v>
      </c>
      <c r="R294" s="1054" t="s">
        <v>1193</v>
      </c>
      <c r="S294" s="1054" t="s">
        <v>1008</v>
      </c>
      <c r="T294" s="1056">
        <v>60000</v>
      </c>
      <c r="U294" s="1056"/>
      <c r="V294" s="1056"/>
    </row>
    <row r="295" spans="1:22" ht="31.5" hidden="1">
      <c r="A295" s="1048" t="s">
        <v>1080</v>
      </c>
      <c r="B295" s="1049" t="s">
        <v>1371</v>
      </c>
      <c r="C295" s="1049"/>
      <c r="D295" s="1049"/>
      <c r="E295" s="1049"/>
      <c r="F295" s="1049"/>
      <c r="G295" s="1049"/>
      <c r="H295" s="1049"/>
      <c r="I295" s="1049"/>
      <c r="J295" s="1049"/>
      <c r="K295" s="1049"/>
      <c r="L295" s="1049"/>
      <c r="M295" s="1049"/>
      <c r="N295" s="1049"/>
      <c r="O295" s="1049"/>
      <c r="P295" s="1049"/>
      <c r="Q295" s="1050"/>
      <c r="R295" s="1049" t="s">
        <v>953</v>
      </c>
      <c r="S295" s="1049" t="s">
        <v>953</v>
      </c>
      <c r="T295" s="1051">
        <v>5535</v>
      </c>
      <c r="U295" s="1051"/>
      <c r="V295" s="1051"/>
    </row>
    <row r="296" spans="1:22" ht="47.25" hidden="1">
      <c r="A296" s="1057" t="s">
        <v>1082</v>
      </c>
      <c r="B296" s="1054" t="s">
        <v>1371</v>
      </c>
      <c r="C296" s="1054"/>
      <c r="D296" s="1054"/>
      <c r="E296" s="1054"/>
      <c r="F296" s="1054"/>
      <c r="G296" s="1054"/>
      <c r="H296" s="1054"/>
      <c r="I296" s="1054"/>
      <c r="J296" s="1054"/>
      <c r="K296" s="1054"/>
      <c r="L296" s="1054"/>
      <c r="M296" s="1054"/>
      <c r="N296" s="1054"/>
      <c r="O296" s="1054"/>
      <c r="P296" s="1054"/>
      <c r="Q296" s="1055">
        <v>200</v>
      </c>
      <c r="R296" s="1054" t="s">
        <v>1193</v>
      </c>
      <c r="S296" s="1054" t="s">
        <v>1008</v>
      </c>
      <c r="T296" s="1056">
        <v>5535</v>
      </c>
      <c r="U296" s="1056"/>
      <c r="V296" s="1056"/>
    </row>
    <row r="297" spans="1:22" ht="31.5" hidden="1">
      <c r="A297" s="1048" t="s">
        <v>1372</v>
      </c>
      <c r="B297" s="1049" t="s">
        <v>1373</v>
      </c>
      <c r="C297" s="1049"/>
      <c r="D297" s="1049"/>
      <c r="E297" s="1049"/>
      <c r="F297" s="1049"/>
      <c r="G297" s="1049"/>
      <c r="H297" s="1049"/>
      <c r="I297" s="1049"/>
      <c r="J297" s="1049"/>
      <c r="K297" s="1049"/>
      <c r="L297" s="1049"/>
      <c r="M297" s="1049"/>
      <c r="N297" s="1049"/>
      <c r="O297" s="1049"/>
      <c r="P297" s="1049"/>
      <c r="Q297" s="1050"/>
      <c r="R297" s="1049" t="s">
        <v>953</v>
      </c>
      <c r="S297" s="1049" t="s">
        <v>953</v>
      </c>
      <c r="T297" s="1051">
        <v>168</v>
      </c>
      <c r="U297" s="1051"/>
      <c r="V297" s="1051"/>
    </row>
    <row r="298" spans="1:22" ht="31.5" hidden="1">
      <c r="A298" s="1048" t="s">
        <v>1374</v>
      </c>
      <c r="B298" s="1049" t="s">
        <v>1375</v>
      </c>
      <c r="C298" s="1049"/>
      <c r="D298" s="1049"/>
      <c r="E298" s="1049"/>
      <c r="F298" s="1049"/>
      <c r="G298" s="1049"/>
      <c r="H298" s="1049"/>
      <c r="I298" s="1049"/>
      <c r="J298" s="1049"/>
      <c r="K298" s="1049"/>
      <c r="L298" s="1049"/>
      <c r="M298" s="1049"/>
      <c r="N298" s="1049"/>
      <c r="O298" s="1049"/>
      <c r="P298" s="1049"/>
      <c r="Q298" s="1050"/>
      <c r="R298" s="1049" t="s">
        <v>953</v>
      </c>
      <c r="S298" s="1049" t="s">
        <v>953</v>
      </c>
      <c r="T298" s="1051">
        <v>168</v>
      </c>
      <c r="U298" s="1051"/>
      <c r="V298" s="1051"/>
    </row>
    <row r="299" spans="1:22" ht="47.25" hidden="1">
      <c r="A299" s="1057" t="s">
        <v>1376</v>
      </c>
      <c r="B299" s="1054" t="s">
        <v>1375</v>
      </c>
      <c r="C299" s="1054"/>
      <c r="D299" s="1054"/>
      <c r="E299" s="1054"/>
      <c r="F299" s="1054"/>
      <c r="G299" s="1054"/>
      <c r="H299" s="1054"/>
      <c r="I299" s="1054"/>
      <c r="J299" s="1054"/>
      <c r="K299" s="1054"/>
      <c r="L299" s="1054"/>
      <c r="M299" s="1054"/>
      <c r="N299" s="1054"/>
      <c r="O299" s="1054"/>
      <c r="P299" s="1054"/>
      <c r="Q299" s="1055">
        <v>300</v>
      </c>
      <c r="R299" s="1054" t="s">
        <v>1193</v>
      </c>
      <c r="S299" s="1054" t="s">
        <v>990</v>
      </c>
      <c r="T299" s="1056">
        <v>168</v>
      </c>
      <c r="U299" s="1056"/>
      <c r="V299" s="1056"/>
    </row>
    <row r="300" spans="1:22" ht="31.5" hidden="1">
      <c r="A300" s="1048" t="s">
        <v>1377</v>
      </c>
      <c r="B300" s="1049" t="s">
        <v>1378</v>
      </c>
      <c r="C300" s="1049"/>
      <c r="D300" s="1049"/>
      <c r="E300" s="1049"/>
      <c r="F300" s="1049"/>
      <c r="G300" s="1049"/>
      <c r="H300" s="1049"/>
      <c r="I300" s="1049"/>
      <c r="J300" s="1049"/>
      <c r="K300" s="1049"/>
      <c r="L300" s="1049"/>
      <c r="M300" s="1049"/>
      <c r="N300" s="1049"/>
      <c r="O300" s="1049"/>
      <c r="P300" s="1049"/>
      <c r="Q300" s="1050"/>
      <c r="R300" s="1049" t="s">
        <v>953</v>
      </c>
      <c r="S300" s="1049" t="s">
        <v>953</v>
      </c>
      <c r="T300" s="1051">
        <v>66161</v>
      </c>
      <c r="U300" s="1051"/>
      <c r="V300" s="1051"/>
    </row>
    <row r="301" spans="1:22" ht="31.5" hidden="1">
      <c r="A301" s="1048" t="s">
        <v>1338</v>
      </c>
      <c r="B301" s="1049" t="s">
        <v>1379</v>
      </c>
      <c r="C301" s="1049"/>
      <c r="D301" s="1049"/>
      <c r="E301" s="1049"/>
      <c r="F301" s="1049"/>
      <c r="G301" s="1049"/>
      <c r="H301" s="1049"/>
      <c r="I301" s="1049"/>
      <c r="J301" s="1049"/>
      <c r="K301" s="1049"/>
      <c r="L301" s="1049"/>
      <c r="M301" s="1049"/>
      <c r="N301" s="1049"/>
      <c r="O301" s="1049"/>
      <c r="P301" s="1049"/>
      <c r="Q301" s="1050"/>
      <c r="R301" s="1049" t="s">
        <v>953</v>
      </c>
      <c r="S301" s="1049" t="s">
        <v>953</v>
      </c>
      <c r="T301" s="1051">
        <v>63678</v>
      </c>
      <c r="U301" s="1051"/>
      <c r="V301" s="1051"/>
    </row>
    <row r="302" spans="1:22" ht="31.5" hidden="1">
      <c r="A302" s="1048" t="s">
        <v>1380</v>
      </c>
      <c r="B302" s="1049" t="s">
        <v>1381</v>
      </c>
      <c r="C302" s="1049"/>
      <c r="D302" s="1049"/>
      <c r="E302" s="1049"/>
      <c r="F302" s="1049"/>
      <c r="G302" s="1049"/>
      <c r="H302" s="1049"/>
      <c r="I302" s="1049"/>
      <c r="J302" s="1049"/>
      <c r="K302" s="1049"/>
      <c r="L302" s="1049"/>
      <c r="M302" s="1049"/>
      <c r="N302" s="1049"/>
      <c r="O302" s="1049"/>
      <c r="P302" s="1049"/>
      <c r="Q302" s="1050"/>
      <c r="R302" s="1049" t="s">
        <v>953</v>
      </c>
      <c r="S302" s="1049" t="s">
        <v>953</v>
      </c>
      <c r="T302" s="1051">
        <v>63678</v>
      </c>
      <c r="U302" s="1051"/>
      <c r="V302" s="1051"/>
    </row>
    <row r="303" spans="1:22" ht="47.25" hidden="1">
      <c r="A303" s="1057" t="s">
        <v>1382</v>
      </c>
      <c r="B303" s="1054" t="s">
        <v>1381</v>
      </c>
      <c r="C303" s="1054"/>
      <c r="D303" s="1054"/>
      <c r="E303" s="1054"/>
      <c r="F303" s="1054"/>
      <c r="G303" s="1054"/>
      <c r="H303" s="1054"/>
      <c r="I303" s="1054"/>
      <c r="J303" s="1054"/>
      <c r="K303" s="1054"/>
      <c r="L303" s="1054"/>
      <c r="M303" s="1054"/>
      <c r="N303" s="1054"/>
      <c r="O303" s="1054"/>
      <c r="P303" s="1054"/>
      <c r="Q303" s="1055">
        <v>600</v>
      </c>
      <c r="R303" s="1054" t="s">
        <v>989</v>
      </c>
      <c r="S303" s="1054" t="s">
        <v>1038</v>
      </c>
      <c r="T303" s="1056">
        <v>63678</v>
      </c>
      <c r="U303" s="1056"/>
      <c r="V303" s="1056"/>
    </row>
    <row r="304" spans="1:22" ht="110.25" hidden="1">
      <c r="A304" s="1052" t="s">
        <v>1383</v>
      </c>
      <c r="B304" s="1049" t="s">
        <v>1384</v>
      </c>
      <c r="C304" s="1049"/>
      <c r="D304" s="1049"/>
      <c r="E304" s="1049"/>
      <c r="F304" s="1049"/>
      <c r="G304" s="1049"/>
      <c r="H304" s="1049"/>
      <c r="I304" s="1049"/>
      <c r="J304" s="1049"/>
      <c r="K304" s="1049"/>
      <c r="L304" s="1049"/>
      <c r="M304" s="1049"/>
      <c r="N304" s="1049"/>
      <c r="O304" s="1049"/>
      <c r="P304" s="1049"/>
      <c r="Q304" s="1050"/>
      <c r="R304" s="1049" t="s">
        <v>953</v>
      </c>
      <c r="S304" s="1049" t="s">
        <v>953</v>
      </c>
      <c r="T304" s="1051">
        <v>2483</v>
      </c>
      <c r="U304" s="1051"/>
      <c r="V304" s="1051"/>
    </row>
    <row r="305" spans="1:22" ht="110.25" hidden="1">
      <c r="A305" s="1053" t="s">
        <v>1385</v>
      </c>
      <c r="B305" s="1054" t="s">
        <v>1384</v>
      </c>
      <c r="C305" s="1054"/>
      <c r="D305" s="1054"/>
      <c r="E305" s="1054"/>
      <c r="F305" s="1054"/>
      <c r="G305" s="1054"/>
      <c r="H305" s="1054"/>
      <c r="I305" s="1054"/>
      <c r="J305" s="1054"/>
      <c r="K305" s="1054"/>
      <c r="L305" s="1054"/>
      <c r="M305" s="1054"/>
      <c r="N305" s="1054"/>
      <c r="O305" s="1054"/>
      <c r="P305" s="1054"/>
      <c r="Q305" s="1055">
        <v>300</v>
      </c>
      <c r="R305" s="1054" t="s">
        <v>989</v>
      </c>
      <c r="S305" s="1054" t="s">
        <v>962</v>
      </c>
      <c r="T305" s="1056">
        <v>2483</v>
      </c>
      <c r="U305" s="1056"/>
      <c r="V305" s="1056"/>
    </row>
    <row r="306" spans="1:22" ht="15.75" hidden="1">
      <c r="A306" s="1048" t="s">
        <v>1386</v>
      </c>
      <c r="B306" s="1049" t="s">
        <v>1387</v>
      </c>
      <c r="C306" s="1049"/>
      <c r="D306" s="1049"/>
      <c r="E306" s="1049"/>
      <c r="F306" s="1049"/>
      <c r="G306" s="1049"/>
      <c r="H306" s="1049"/>
      <c r="I306" s="1049"/>
      <c r="J306" s="1049"/>
      <c r="K306" s="1049"/>
      <c r="L306" s="1049"/>
      <c r="M306" s="1049"/>
      <c r="N306" s="1049"/>
      <c r="O306" s="1049"/>
      <c r="P306" s="1049"/>
      <c r="Q306" s="1050"/>
      <c r="R306" s="1049" t="s">
        <v>953</v>
      </c>
      <c r="S306" s="1049" t="s">
        <v>953</v>
      </c>
      <c r="T306" s="1051">
        <v>200</v>
      </c>
      <c r="U306" s="1051"/>
      <c r="V306" s="1051"/>
    </row>
    <row r="307" spans="1:22" ht="31.5" hidden="1">
      <c r="A307" s="1048" t="s">
        <v>1388</v>
      </c>
      <c r="B307" s="1049" t="s">
        <v>1389</v>
      </c>
      <c r="C307" s="1049"/>
      <c r="D307" s="1049"/>
      <c r="E307" s="1049"/>
      <c r="F307" s="1049"/>
      <c r="G307" s="1049"/>
      <c r="H307" s="1049"/>
      <c r="I307" s="1049"/>
      <c r="J307" s="1049"/>
      <c r="K307" s="1049"/>
      <c r="L307" s="1049"/>
      <c r="M307" s="1049"/>
      <c r="N307" s="1049"/>
      <c r="O307" s="1049"/>
      <c r="P307" s="1049"/>
      <c r="Q307" s="1050"/>
      <c r="R307" s="1049" t="s">
        <v>953</v>
      </c>
      <c r="S307" s="1049" t="s">
        <v>953</v>
      </c>
      <c r="T307" s="1051">
        <v>200</v>
      </c>
      <c r="U307" s="1051"/>
      <c r="V307" s="1051"/>
    </row>
    <row r="308" spans="1:22" ht="15.75" hidden="1">
      <c r="A308" s="1048" t="s">
        <v>1390</v>
      </c>
      <c r="B308" s="1049" t="s">
        <v>1391</v>
      </c>
      <c r="C308" s="1049"/>
      <c r="D308" s="1049"/>
      <c r="E308" s="1049"/>
      <c r="F308" s="1049"/>
      <c r="G308" s="1049"/>
      <c r="H308" s="1049"/>
      <c r="I308" s="1049"/>
      <c r="J308" s="1049"/>
      <c r="K308" s="1049"/>
      <c r="L308" s="1049"/>
      <c r="M308" s="1049"/>
      <c r="N308" s="1049"/>
      <c r="O308" s="1049"/>
      <c r="P308" s="1049"/>
      <c r="Q308" s="1050"/>
      <c r="R308" s="1049" t="s">
        <v>953</v>
      </c>
      <c r="S308" s="1049" t="s">
        <v>953</v>
      </c>
      <c r="T308" s="1051">
        <v>200</v>
      </c>
      <c r="U308" s="1051"/>
      <c r="V308" s="1051"/>
    </row>
    <row r="309" spans="1:22" ht="31.5" hidden="1">
      <c r="A309" s="1057" t="s">
        <v>1392</v>
      </c>
      <c r="B309" s="1054" t="s">
        <v>1391</v>
      </c>
      <c r="C309" s="1054"/>
      <c r="D309" s="1054"/>
      <c r="E309" s="1054"/>
      <c r="F309" s="1054"/>
      <c r="G309" s="1054"/>
      <c r="H309" s="1054"/>
      <c r="I309" s="1054"/>
      <c r="J309" s="1054"/>
      <c r="K309" s="1054"/>
      <c r="L309" s="1054"/>
      <c r="M309" s="1054"/>
      <c r="N309" s="1054"/>
      <c r="O309" s="1054"/>
      <c r="P309" s="1054"/>
      <c r="Q309" s="1055">
        <v>200</v>
      </c>
      <c r="R309" s="1054" t="s">
        <v>1193</v>
      </c>
      <c r="S309" s="1054" t="s">
        <v>1008</v>
      </c>
      <c r="T309" s="1056">
        <v>200</v>
      </c>
      <c r="U309" s="1056"/>
      <c r="V309" s="1056"/>
    </row>
    <row r="310" spans="1:22" ht="31.5" hidden="1">
      <c r="A310" s="1048" t="s">
        <v>1393</v>
      </c>
      <c r="B310" s="1049" t="s">
        <v>1394</v>
      </c>
      <c r="C310" s="1049"/>
      <c r="D310" s="1049"/>
      <c r="E310" s="1049"/>
      <c r="F310" s="1049"/>
      <c r="G310" s="1049"/>
      <c r="H310" s="1049"/>
      <c r="I310" s="1049"/>
      <c r="J310" s="1049"/>
      <c r="K310" s="1049"/>
      <c r="L310" s="1049"/>
      <c r="M310" s="1049"/>
      <c r="N310" s="1049"/>
      <c r="O310" s="1049"/>
      <c r="P310" s="1049"/>
      <c r="Q310" s="1050"/>
      <c r="R310" s="1049" t="s">
        <v>953</v>
      </c>
      <c r="S310" s="1049" t="s">
        <v>953</v>
      </c>
      <c r="T310" s="1051">
        <v>40976.400000000001</v>
      </c>
      <c r="U310" s="1051"/>
      <c r="V310" s="1051"/>
    </row>
    <row r="311" spans="1:22" ht="31.5" hidden="1">
      <c r="A311" s="1048" t="s">
        <v>1395</v>
      </c>
      <c r="B311" s="1049" t="s">
        <v>1396</v>
      </c>
      <c r="C311" s="1049"/>
      <c r="D311" s="1049"/>
      <c r="E311" s="1049"/>
      <c r="F311" s="1049"/>
      <c r="G311" s="1049"/>
      <c r="H311" s="1049"/>
      <c r="I311" s="1049"/>
      <c r="J311" s="1049"/>
      <c r="K311" s="1049"/>
      <c r="L311" s="1049"/>
      <c r="M311" s="1049"/>
      <c r="N311" s="1049"/>
      <c r="O311" s="1049"/>
      <c r="P311" s="1049"/>
      <c r="Q311" s="1050"/>
      <c r="R311" s="1049" t="s">
        <v>953</v>
      </c>
      <c r="S311" s="1049" t="s">
        <v>953</v>
      </c>
      <c r="T311" s="1051">
        <v>2636.5</v>
      </c>
      <c r="U311" s="1051"/>
      <c r="V311" s="1051"/>
    </row>
    <row r="312" spans="1:22" ht="15.75" hidden="1">
      <c r="A312" s="1048" t="s">
        <v>1397</v>
      </c>
      <c r="B312" s="1049" t="s">
        <v>1398</v>
      </c>
      <c r="C312" s="1049"/>
      <c r="D312" s="1049"/>
      <c r="E312" s="1049"/>
      <c r="F312" s="1049"/>
      <c r="G312" s="1049"/>
      <c r="H312" s="1049"/>
      <c r="I312" s="1049"/>
      <c r="J312" s="1049"/>
      <c r="K312" s="1049"/>
      <c r="L312" s="1049"/>
      <c r="M312" s="1049"/>
      <c r="N312" s="1049"/>
      <c r="O312" s="1049"/>
      <c r="P312" s="1049"/>
      <c r="Q312" s="1050"/>
      <c r="R312" s="1049" t="s">
        <v>953</v>
      </c>
      <c r="S312" s="1049" t="s">
        <v>953</v>
      </c>
      <c r="T312" s="1051">
        <v>2636.5</v>
      </c>
      <c r="U312" s="1051"/>
      <c r="V312" s="1051"/>
    </row>
    <row r="313" spans="1:22" ht="63" hidden="1">
      <c r="A313" s="1057" t="s">
        <v>1399</v>
      </c>
      <c r="B313" s="1054" t="s">
        <v>1398</v>
      </c>
      <c r="C313" s="1054"/>
      <c r="D313" s="1054"/>
      <c r="E313" s="1054"/>
      <c r="F313" s="1054"/>
      <c r="G313" s="1054"/>
      <c r="H313" s="1054"/>
      <c r="I313" s="1054"/>
      <c r="J313" s="1054"/>
      <c r="K313" s="1054"/>
      <c r="L313" s="1054"/>
      <c r="M313" s="1054"/>
      <c r="N313" s="1054"/>
      <c r="O313" s="1054"/>
      <c r="P313" s="1054"/>
      <c r="Q313" s="1055">
        <v>100</v>
      </c>
      <c r="R313" s="1054" t="s">
        <v>1193</v>
      </c>
      <c r="S313" s="1054" t="s">
        <v>1008</v>
      </c>
      <c r="T313" s="1056">
        <v>2636.5</v>
      </c>
      <c r="U313" s="1056"/>
      <c r="V313" s="1056"/>
    </row>
    <row r="314" spans="1:22" ht="31.5" hidden="1">
      <c r="A314" s="1048" t="s">
        <v>1400</v>
      </c>
      <c r="B314" s="1049" t="s">
        <v>1401</v>
      </c>
      <c r="C314" s="1049"/>
      <c r="D314" s="1049"/>
      <c r="E314" s="1049"/>
      <c r="F314" s="1049"/>
      <c r="G314" s="1049"/>
      <c r="H314" s="1049"/>
      <c r="I314" s="1049"/>
      <c r="J314" s="1049"/>
      <c r="K314" s="1049"/>
      <c r="L314" s="1049"/>
      <c r="M314" s="1049"/>
      <c r="N314" s="1049"/>
      <c r="O314" s="1049"/>
      <c r="P314" s="1049"/>
      <c r="Q314" s="1050"/>
      <c r="R314" s="1049" t="s">
        <v>953</v>
      </c>
      <c r="S314" s="1049" t="s">
        <v>953</v>
      </c>
      <c r="T314" s="1051">
        <v>8784</v>
      </c>
      <c r="U314" s="1051"/>
      <c r="V314" s="1051"/>
    </row>
    <row r="315" spans="1:22" ht="15.75" hidden="1">
      <c r="A315" s="1048" t="s">
        <v>1402</v>
      </c>
      <c r="B315" s="1049" t="s">
        <v>1403</v>
      </c>
      <c r="C315" s="1049"/>
      <c r="D315" s="1049"/>
      <c r="E315" s="1049"/>
      <c r="F315" s="1049"/>
      <c r="G315" s="1049"/>
      <c r="H315" s="1049"/>
      <c r="I315" s="1049"/>
      <c r="J315" s="1049"/>
      <c r="K315" s="1049"/>
      <c r="L315" s="1049"/>
      <c r="M315" s="1049"/>
      <c r="N315" s="1049"/>
      <c r="O315" s="1049"/>
      <c r="P315" s="1049"/>
      <c r="Q315" s="1050"/>
      <c r="R315" s="1049" t="s">
        <v>953</v>
      </c>
      <c r="S315" s="1049" t="s">
        <v>953</v>
      </c>
      <c r="T315" s="1051">
        <v>8784</v>
      </c>
      <c r="U315" s="1051"/>
      <c r="V315" s="1051"/>
    </row>
    <row r="316" spans="1:22" ht="63" hidden="1">
      <c r="A316" s="1057" t="s">
        <v>1404</v>
      </c>
      <c r="B316" s="1054" t="s">
        <v>1403</v>
      </c>
      <c r="C316" s="1054"/>
      <c r="D316" s="1054"/>
      <c r="E316" s="1054"/>
      <c r="F316" s="1054"/>
      <c r="G316" s="1054"/>
      <c r="H316" s="1054"/>
      <c r="I316" s="1054"/>
      <c r="J316" s="1054"/>
      <c r="K316" s="1054"/>
      <c r="L316" s="1054"/>
      <c r="M316" s="1054"/>
      <c r="N316" s="1054"/>
      <c r="O316" s="1054"/>
      <c r="P316" s="1054"/>
      <c r="Q316" s="1055">
        <v>100</v>
      </c>
      <c r="R316" s="1054" t="s">
        <v>1193</v>
      </c>
      <c r="S316" s="1054" t="s">
        <v>1008</v>
      </c>
      <c r="T316" s="1056">
        <v>4606.5</v>
      </c>
      <c r="U316" s="1056"/>
      <c r="V316" s="1056"/>
    </row>
    <row r="317" spans="1:22" ht="31.5" hidden="1">
      <c r="A317" s="1057" t="s">
        <v>1405</v>
      </c>
      <c r="B317" s="1054" t="s">
        <v>1403</v>
      </c>
      <c r="C317" s="1054"/>
      <c r="D317" s="1054"/>
      <c r="E317" s="1054"/>
      <c r="F317" s="1054"/>
      <c r="G317" s="1054"/>
      <c r="H317" s="1054"/>
      <c r="I317" s="1054"/>
      <c r="J317" s="1054"/>
      <c r="K317" s="1054"/>
      <c r="L317" s="1054"/>
      <c r="M317" s="1054"/>
      <c r="N317" s="1054"/>
      <c r="O317" s="1054"/>
      <c r="P317" s="1054"/>
      <c r="Q317" s="1055">
        <v>200</v>
      </c>
      <c r="R317" s="1054" t="s">
        <v>1193</v>
      </c>
      <c r="S317" s="1054" t="s">
        <v>1008</v>
      </c>
      <c r="T317" s="1056">
        <v>1779.9</v>
      </c>
      <c r="U317" s="1056"/>
      <c r="V317" s="1056"/>
    </row>
    <row r="318" spans="1:22" ht="31.5" hidden="1">
      <c r="A318" s="1057" t="s">
        <v>1406</v>
      </c>
      <c r="B318" s="1054" t="s">
        <v>1403</v>
      </c>
      <c r="C318" s="1054"/>
      <c r="D318" s="1054"/>
      <c r="E318" s="1054"/>
      <c r="F318" s="1054"/>
      <c r="G318" s="1054"/>
      <c r="H318" s="1054"/>
      <c r="I318" s="1054"/>
      <c r="J318" s="1054"/>
      <c r="K318" s="1054"/>
      <c r="L318" s="1054"/>
      <c r="M318" s="1054"/>
      <c r="N318" s="1054"/>
      <c r="O318" s="1054"/>
      <c r="P318" s="1054"/>
      <c r="Q318" s="1055">
        <v>300</v>
      </c>
      <c r="R318" s="1054" t="s">
        <v>1193</v>
      </c>
      <c r="S318" s="1054" t="s">
        <v>1008</v>
      </c>
      <c r="T318" s="1056">
        <v>40</v>
      </c>
      <c r="U318" s="1056"/>
      <c r="V318" s="1056"/>
    </row>
    <row r="319" spans="1:22" ht="31.5" hidden="1">
      <c r="A319" s="1057" t="s">
        <v>1407</v>
      </c>
      <c r="B319" s="1054" t="s">
        <v>1403</v>
      </c>
      <c r="C319" s="1054"/>
      <c r="D319" s="1054"/>
      <c r="E319" s="1054"/>
      <c r="F319" s="1054"/>
      <c r="G319" s="1054"/>
      <c r="H319" s="1054"/>
      <c r="I319" s="1054"/>
      <c r="J319" s="1054"/>
      <c r="K319" s="1054"/>
      <c r="L319" s="1054"/>
      <c r="M319" s="1054"/>
      <c r="N319" s="1054"/>
      <c r="O319" s="1054"/>
      <c r="P319" s="1054"/>
      <c r="Q319" s="1055">
        <v>800</v>
      </c>
      <c r="R319" s="1054" t="s">
        <v>1193</v>
      </c>
      <c r="S319" s="1054" t="s">
        <v>1008</v>
      </c>
      <c r="T319" s="1056">
        <v>2357.6</v>
      </c>
      <c r="U319" s="1056"/>
      <c r="V319" s="1056"/>
    </row>
    <row r="320" spans="1:22" ht="31.5" hidden="1">
      <c r="A320" s="1048" t="s">
        <v>1408</v>
      </c>
      <c r="B320" s="1049" t="s">
        <v>1409</v>
      </c>
      <c r="C320" s="1049"/>
      <c r="D320" s="1049"/>
      <c r="E320" s="1049"/>
      <c r="F320" s="1049"/>
      <c r="G320" s="1049"/>
      <c r="H320" s="1049"/>
      <c r="I320" s="1049"/>
      <c r="J320" s="1049"/>
      <c r="K320" s="1049"/>
      <c r="L320" s="1049"/>
      <c r="M320" s="1049"/>
      <c r="N320" s="1049"/>
      <c r="O320" s="1049"/>
      <c r="P320" s="1049"/>
      <c r="Q320" s="1050"/>
      <c r="R320" s="1049" t="s">
        <v>953</v>
      </c>
      <c r="S320" s="1049" t="s">
        <v>953</v>
      </c>
      <c r="T320" s="1051">
        <v>29455.9</v>
      </c>
      <c r="U320" s="1051"/>
      <c r="V320" s="1051"/>
    </row>
    <row r="321" spans="1:22" ht="31.5" hidden="1">
      <c r="A321" s="1048" t="s">
        <v>1410</v>
      </c>
      <c r="B321" s="1049" t="s">
        <v>1411</v>
      </c>
      <c r="C321" s="1049"/>
      <c r="D321" s="1049"/>
      <c r="E321" s="1049"/>
      <c r="F321" s="1049"/>
      <c r="G321" s="1049"/>
      <c r="H321" s="1049"/>
      <c r="I321" s="1049"/>
      <c r="J321" s="1049"/>
      <c r="K321" s="1049"/>
      <c r="L321" s="1049"/>
      <c r="M321" s="1049"/>
      <c r="N321" s="1049"/>
      <c r="O321" s="1049"/>
      <c r="P321" s="1049"/>
      <c r="Q321" s="1050"/>
      <c r="R321" s="1049" t="s">
        <v>953</v>
      </c>
      <c r="S321" s="1049" t="s">
        <v>953</v>
      </c>
      <c r="T321" s="1051">
        <v>29455.9</v>
      </c>
      <c r="U321" s="1051"/>
      <c r="V321" s="1051"/>
    </row>
    <row r="322" spans="1:22" ht="63" hidden="1">
      <c r="A322" s="1053" t="s">
        <v>1412</v>
      </c>
      <c r="B322" s="1054" t="s">
        <v>1411</v>
      </c>
      <c r="C322" s="1054"/>
      <c r="D322" s="1054"/>
      <c r="E322" s="1054"/>
      <c r="F322" s="1054"/>
      <c r="G322" s="1054"/>
      <c r="H322" s="1054"/>
      <c r="I322" s="1054"/>
      <c r="J322" s="1054"/>
      <c r="K322" s="1054"/>
      <c r="L322" s="1054"/>
      <c r="M322" s="1054"/>
      <c r="N322" s="1054"/>
      <c r="O322" s="1054"/>
      <c r="P322" s="1054"/>
      <c r="Q322" s="1055">
        <v>100</v>
      </c>
      <c r="R322" s="1054" t="s">
        <v>1193</v>
      </c>
      <c r="S322" s="1054" t="s">
        <v>990</v>
      </c>
      <c r="T322" s="1056">
        <v>14722.6</v>
      </c>
      <c r="U322" s="1056"/>
      <c r="V322" s="1056"/>
    </row>
    <row r="323" spans="1:22" ht="47.25" hidden="1">
      <c r="A323" s="1057" t="s">
        <v>1413</v>
      </c>
      <c r="B323" s="1054" t="s">
        <v>1411</v>
      </c>
      <c r="C323" s="1054"/>
      <c r="D323" s="1054"/>
      <c r="E323" s="1054"/>
      <c r="F323" s="1054"/>
      <c r="G323" s="1054"/>
      <c r="H323" s="1054"/>
      <c r="I323" s="1054"/>
      <c r="J323" s="1054"/>
      <c r="K323" s="1054"/>
      <c r="L323" s="1054"/>
      <c r="M323" s="1054"/>
      <c r="N323" s="1054"/>
      <c r="O323" s="1054"/>
      <c r="P323" s="1054"/>
      <c r="Q323" s="1055">
        <v>200</v>
      </c>
      <c r="R323" s="1054" t="s">
        <v>1193</v>
      </c>
      <c r="S323" s="1054" t="s">
        <v>990</v>
      </c>
      <c r="T323" s="1056">
        <v>14733.3</v>
      </c>
      <c r="U323" s="1056"/>
      <c r="V323" s="1056"/>
    </row>
    <row r="324" spans="1:22" ht="31.5" hidden="1">
      <c r="A324" s="1048" t="s">
        <v>1414</v>
      </c>
      <c r="B324" s="1049" t="s">
        <v>1415</v>
      </c>
      <c r="C324" s="1049"/>
      <c r="D324" s="1049"/>
      <c r="E324" s="1049"/>
      <c r="F324" s="1049"/>
      <c r="G324" s="1049"/>
      <c r="H324" s="1049"/>
      <c r="I324" s="1049"/>
      <c r="J324" s="1049"/>
      <c r="K324" s="1049"/>
      <c r="L324" s="1049"/>
      <c r="M324" s="1049"/>
      <c r="N324" s="1049"/>
      <c r="O324" s="1049"/>
      <c r="P324" s="1049"/>
      <c r="Q324" s="1050"/>
      <c r="R324" s="1049" t="s">
        <v>953</v>
      </c>
      <c r="S324" s="1049" t="s">
        <v>953</v>
      </c>
      <c r="T324" s="1051">
        <v>100</v>
      </c>
      <c r="U324" s="1051"/>
      <c r="V324" s="1051"/>
    </row>
    <row r="325" spans="1:22" ht="31.5" hidden="1">
      <c r="A325" s="1048" t="s">
        <v>1416</v>
      </c>
      <c r="B325" s="1049" t="s">
        <v>1417</v>
      </c>
      <c r="C325" s="1049"/>
      <c r="D325" s="1049"/>
      <c r="E325" s="1049"/>
      <c r="F325" s="1049"/>
      <c r="G325" s="1049"/>
      <c r="H325" s="1049"/>
      <c r="I325" s="1049"/>
      <c r="J325" s="1049"/>
      <c r="K325" s="1049"/>
      <c r="L325" s="1049"/>
      <c r="M325" s="1049"/>
      <c r="N325" s="1049"/>
      <c r="O325" s="1049"/>
      <c r="P325" s="1049"/>
      <c r="Q325" s="1050"/>
      <c r="R325" s="1049" t="s">
        <v>953</v>
      </c>
      <c r="S325" s="1049" t="s">
        <v>953</v>
      </c>
      <c r="T325" s="1051">
        <v>100</v>
      </c>
      <c r="U325" s="1051"/>
      <c r="V325" s="1051"/>
    </row>
    <row r="326" spans="1:22" ht="47.25" hidden="1">
      <c r="A326" s="1057" t="s">
        <v>1418</v>
      </c>
      <c r="B326" s="1054" t="s">
        <v>1417</v>
      </c>
      <c r="C326" s="1054"/>
      <c r="D326" s="1054"/>
      <c r="E326" s="1054"/>
      <c r="F326" s="1054"/>
      <c r="G326" s="1054"/>
      <c r="H326" s="1054"/>
      <c r="I326" s="1054"/>
      <c r="J326" s="1054"/>
      <c r="K326" s="1054"/>
      <c r="L326" s="1054"/>
      <c r="M326" s="1054"/>
      <c r="N326" s="1054"/>
      <c r="O326" s="1054"/>
      <c r="P326" s="1054"/>
      <c r="Q326" s="1055">
        <v>500</v>
      </c>
      <c r="R326" s="1054" t="s">
        <v>1193</v>
      </c>
      <c r="S326" s="1054" t="s">
        <v>990</v>
      </c>
      <c r="T326" s="1056">
        <v>50</v>
      </c>
      <c r="U326" s="1056"/>
      <c r="V326" s="1056"/>
    </row>
    <row r="327" spans="1:22" ht="63" hidden="1">
      <c r="A327" s="1057" t="s">
        <v>1419</v>
      </c>
      <c r="B327" s="1054" t="s">
        <v>1417</v>
      </c>
      <c r="C327" s="1054"/>
      <c r="D327" s="1054"/>
      <c r="E327" s="1054"/>
      <c r="F327" s="1054"/>
      <c r="G327" s="1054"/>
      <c r="H327" s="1054"/>
      <c r="I327" s="1054"/>
      <c r="J327" s="1054"/>
      <c r="K327" s="1054"/>
      <c r="L327" s="1054"/>
      <c r="M327" s="1054"/>
      <c r="N327" s="1054"/>
      <c r="O327" s="1054"/>
      <c r="P327" s="1054"/>
      <c r="Q327" s="1055">
        <v>600</v>
      </c>
      <c r="R327" s="1054" t="s">
        <v>1193</v>
      </c>
      <c r="S327" s="1054" t="s">
        <v>990</v>
      </c>
      <c r="T327" s="1056">
        <v>50</v>
      </c>
      <c r="U327" s="1056"/>
      <c r="V327" s="1056"/>
    </row>
    <row r="328" spans="1:22" ht="47.25" hidden="1">
      <c r="A328" s="1048" t="s">
        <v>1420</v>
      </c>
      <c r="B328" s="1049" t="s">
        <v>1421</v>
      </c>
      <c r="C328" s="1049"/>
      <c r="D328" s="1049"/>
      <c r="E328" s="1049"/>
      <c r="F328" s="1049"/>
      <c r="G328" s="1049"/>
      <c r="H328" s="1049"/>
      <c r="I328" s="1049"/>
      <c r="J328" s="1049"/>
      <c r="K328" s="1049"/>
      <c r="L328" s="1049"/>
      <c r="M328" s="1049"/>
      <c r="N328" s="1049"/>
      <c r="O328" s="1049"/>
      <c r="P328" s="1049"/>
      <c r="Q328" s="1050"/>
      <c r="R328" s="1049" t="s">
        <v>953</v>
      </c>
      <c r="S328" s="1049" t="s">
        <v>953</v>
      </c>
      <c r="T328" s="1051">
        <v>153035</v>
      </c>
      <c r="U328" s="1051"/>
      <c r="V328" s="1051"/>
    </row>
    <row r="329" spans="1:22" ht="15.75" hidden="1">
      <c r="A329" s="1048" t="s">
        <v>1422</v>
      </c>
      <c r="B329" s="1049" t="s">
        <v>1423</v>
      </c>
      <c r="C329" s="1049"/>
      <c r="D329" s="1049"/>
      <c r="E329" s="1049"/>
      <c r="F329" s="1049"/>
      <c r="G329" s="1049"/>
      <c r="H329" s="1049"/>
      <c r="I329" s="1049"/>
      <c r="J329" s="1049"/>
      <c r="K329" s="1049"/>
      <c r="L329" s="1049"/>
      <c r="M329" s="1049"/>
      <c r="N329" s="1049"/>
      <c r="O329" s="1049"/>
      <c r="P329" s="1049"/>
      <c r="Q329" s="1050"/>
      <c r="R329" s="1049" t="s">
        <v>953</v>
      </c>
      <c r="S329" s="1049" t="s">
        <v>953</v>
      </c>
      <c r="T329" s="1051">
        <v>151117</v>
      </c>
      <c r="U329" s="1051"/>
      <c r="V329" s="1051"/>
    </row>
    <row r="330" spans="1:22" ht="31.5" hidden="1">
      <c r="A330" s="1048" t="s">
        <v>1424</v>
      </c>
      <c r="B330" s="1049" t="s">
        <v>1425</v>
      </c>
      <c r="C330" s="1049"/>
      <c r="D330" s="1049"/>
      <c r="E330" s="1049"/>
      <c r="F330" s="1049"/>
      <c r="G330" s="1049"/>
      <c r="H330" s="1049"/>
      <c r="I330" s="1049"/>
      <c r="J330" s="1049"/>
      <c r="K330" s="1049"/>
      <c r="L330" s="1049"/>
      <c r="M330" s="1049"/>
      <c r="N330" s="1049"/>
      <c r="O330" s="1049"/>
      <c r="P330" s="1049"/>
      <c r="Q330" s="1050"/>
      <c r="R330" s="1049" t="s">
        <v>953</v>
      </c>
      <c r="S330" s="1049" t="s">
        <v>953</v>
      </c>
      <c r="T330" s="1051">
        <v>149121</v>
      </c>
      <c r="U330" s="1051"/>
      <c r="V330" s="1051"/>
    </row>
    <row r="331" spans="1:22" ht="31.5" hidden="1">
      <c r="A331" s="1048" t="s">
        <v>1426</v>
      </c>
      <c r="B331" s="1049" t="s">
        <v>1427</v>
      </c>
      <c r="C331" s="1049"/>
      <c r="D331" s="1049"/>
      <c r="E331" s="1049"/>
      <c r="F331" s="1049"/>
      <c r="G331" s="1049"/>
      <c r="H331" s="1049"/>
      <c r="I331" s="1049"/>
      <c r="J331" s="1049"/>
      <c r="K331" s="1049"/>
      <c r="L331" s="1049"/>
      <c r="M331" s="1049"/>
      <c r="N331" s="1049"/>
      <c r="O331" s="1049"/>
      <c r="P331" s="1049"/>
      <c r="Q331" s="1050"/>
      <c r="R331" s="1049" t="s">
        <v>953</v>
      </c>
      <c r="S331" s="1049" t="s">
        <v>953</v>
      </c>
      <c r="T331" s="1051">
        <v>21697</v>
      </c>
      <c r="U331" s="1051"/>
      <c r="V331" s="1051"/>
    </row>
    <row r="332" spans="1:22" ht="47.25" hidden="1">
      <c r="A332" s="1057" t="s">
        <v>1428</v>
      </c>
      <c r="B332" s="1054" t="s">
        <v>1427</v>
      </c>
      <c r="C332" s="1054"/>
      <c r="D332" s="1054"/>
      <c r="E332" s="1054"/>
      <c r="F332" s="1054"/>
      <c r="G332" s="1054"/>
      <c r="H332" s="1054"/>
      <c r="I332" s="1054"/>
      <c r="J332" s="1054"/>
      <c r="K332" s="1054"/>
      <c r="L332" s="1054"/>
      <c r="M332" s="1054"/>
      <c r="N332" s="1054"/>
      <c r="O332" s="1054"/>
      <c r="P332" s="1054"/>
      <c r="Q332" s="1055">
        <v>400</v>
      </c>
      <c r="R332" s="1054" t="s">
        <v>292</v>
      </c>
      <c r="S332" s="1054" t="s">
        <v>1429</v>
      </c>
      <c r="T332" s="1056">
        <v>21697</v>
      </c>
      <c r="U332" s="1056"/>
      <c r="V332" s="1056"/>
    </row>
    <row r="333" spans="1:22" ht="15.75" hidden="1">
      <c r="A333" s="1048" t="s">
        <v>1019</v>
      </c>
      <c r="B333" s="1049" t="s">
        <v>1430</v>
      </c>
      <c r="C333" s="1049"/>
      <c r="D333" s="1049"/>
      <c r="E333" s="1049"/>
      <c r="F333" s="1049"/>
      <c r="G333" s="1049"/>
      <c r="H333" s="1049"/>
      <c r="I333" s="1049"/>
      <c r="J333" s="1049"/>
      <c r="K333" s="1049"/>
      <c r="L333" s="1049"/>
      <c r="M333" s="1049"/>
      <c r="N333" s="1049"/>
      <c r="O333" s="1049"/>
      <c r="P333" s="1049"/>
      <c r="Q333" s="1050"/>
      <c r="R333" s="1049" t="s">
        <v>953</v>
      </c>
      <c r="S333" s="1049" t="s">
        <v>953</v>
      </c>
      <c r="T333" s="1051">
        <v>15000</v>
      </c>
      <c r="U333" s="1051"/>
      <c r="V333" s="1051"/>
    </row>
    <row r="334" spans="1:22" ht="31.5" hidden="1">
      <c r="A334" s="1057" t="s">
        <v>1021</v>
      </c>
      <c r="B334" s="1054" t="s">
        <v>1430</v>
      </c>
      <c r="C334" s="1054"/>
      <c r="D334" s="1054"/>
      <c r="E334" s="1054"/>
      <c r="F334" s="1054"/>
      <c r="G334" s="1054"/>
      <c r="H334" s="1054"/>
      <c r="I334" s="1054"/>
      <c r="J334" s="1054"/>
      <c r="K334" s="1054"/>
      <c r="L334" s="1054"/>
      <c r="M334" s="1054"/>
      <c r="N334" s="1054"/>
      <c r="O334" s="1054"/>
      <c r="P334" s="1054"/>
      <c r="Q334" s="1055">
        <v>200</v>
      </c>
      <c r="R334" s="1054" t="s">
        <v>292</v>
      </c>
      <c r="S334" s="1054" t="s">
        <v>1429</v>
      </c>
      <c r="T334" s="1056">
        <v>15000</v>
      </c>
      <c r="U334" s="1056"/>
      <c r="V334" s="1056"/>
    </row>
    <row r="335" spans="1:22" ht="31.5" hidden="1">
      <c r="A335" s="1048" t="s">
        <v>1431</v>
      </c>
      <c r="B335" s="1049" t="s">
        <v>1432</v>
      </c>
      <c r="C335" s="1049"/>
      <c r="D335" s="1049"/>
      <c r="E335" s="1049"/>
      <c r="F335" s="1049"/>
      <c r="G335" s="1049"/>
      <c r="H335" s="1049"/>
      <c r="I335" s="1049"/>
      <c r="J335" s="1049"/>
      <c r="K335" s="1049"/>
      <c r="L335" s="1049"/>
      <c r="M335" s="1049"/>
      <c r="N335" s="1049"/>
      <c r="O335" s="1049"/>
      <c r="P335" s="1049"/>
      <c r="Q335" s="1050"/>
      <c r="R335" s="1049" t="s">
        <v>953</v>
      </c>
      <c r="S335" s="1049" t="s">
        <v>953</v>
      </c>
      <c r="T335" s="1051">
        <v>44000</v>
      </c>
      <c r="U335" s="1051"/>
      <c r="V335" s="1051"/>
    </row>
    <row r="336" spans="1:22" ht="47.25" hidden="1">
      <c r="A336" s="1057" t="s">
        <v>1433</v>
      </c>
      <c r="B336" s="1054" t="s">
        <v>1432</v>
      </c>
      <c r="C336" s="1054"/>
      <c r="D336" s="1054"/>
      <c r="E336" s="1054"/>
      <c r="F336" s="1054"/>
      <c r="G336" s="1054"/>
      <c r="H336" s="1054"/>
      <c r="I336" s="1054"/>
      <c r="J336" s="1054"/>
      <c r="K336" s="1054"/>
      <c r="L336" s="1054"/>
      <c r="M336" s="1054"/>
      <c r="N336" s="1054"/>
      <c r="O336" s="1054"/>
      <c r="P336" s="1054"/>
      <c r="Q336" s="1055">
        <v>400</v>
      </c>
      <c r="R336" s="1054" t="s">
        <v>292</v>
      </c>
      <c r="S336" s="1054" t="s">
        <v>1429</v>
      </c>
      <c r="T336" s="1056">
        <v>44000</v>
      </c>
      <c r="U336" s="1056"/>
      <c r="V336" s="1056"/>
    </row>
    <row r="337" spans="1:22" ht="47.25" hidden="1">
      <c r="A337" s="1048" t="s">
        <v>1434</v>
      </c>
      <c r="B337" s="1049" t="s">
        <v>1435</v>
      </c>
      <c r="C337" s="1049"/>
      <c r="D337" s="1049"/>
      <c r="E337" s="1049"/>
      <c r="F337" s="1049"/>
      <c r="G337" s="1049"/>
      <c r="H337" s="1049"/>
      <c r="I337" s="1049"/>
      <c r="J337" s="1049"/>
      <c r="K337" s="1049"/>
      <c r="L337" s="1049"/>
      <c r="M337" s="1049"/>
      <c r="N337" s="1049"/>
      <c r="O337" s="1049"/>
      <c r="P337" s="1049"/>
      <c r="Q337" s="1050"/>
      <c r="R337" s="1049" t="s">
        <v>953</v>
      </c>
      <c r="S337" s="1049" t="s">
        <v>953</v>
      </c>
      <c r="T337" s="1051">
        <v>20000</v>
      </c>
      <c r="U337" s="1051"/>
      <c r="V337" s="1051"/>
    </row>
    <row r="338" spans="1:22" ht="63" hidden="1">
      <c r="A338" s="1057" t="s">
        <v>1436</v>
      </c>
      <c r="B338" s="1054" t="s">
        <v>1435</v>
      </c>
      <c r="C338" s="1054"/>
      <c r="D338" s="1054"/>
      <c r="E338" s="1054"/>
      <c r="F338" s="1054"/>
      <c r="G338" s="1054"/>
      <c r="H338" s="1054"/>
      <c r="I338" s="1054"/>
      <c r="J338" s="1054"/>
      <c r="K338" s="1054"/>
      <c r="L338" s="1054"/>
      <c r="M338" s="1054"/>
      <c r="N338" s="1054"/>
      <c r="O338" s="1054"/>
      <c r="P338" s="1054"/>
      <c r="Q338" s="1055">
        <v>400</v>
      </c>
      <c r="R338" s="1054" t="s">
        <v>292</v>
      </c>
      <c r="S338" s="1054" t="s">
        <v>1429</v>
      </c>
      <c r="T338" s="1056">
        <v>20000</v>
      </c>
      <c r="U338" s="1056"/>
      <c r="V338" s="1056"/>
    </row>
    <row r="339" spans="1:22" ht="31.5" hidden="1">
      <c r="A339" s="1048" t="s">
        <v>1437</v>
      </c>
      <c r="B339" s="1049" t="s">
        <v>1438</v>
      </c>
      <c r="C339" s="1049"/>
      <c r="D339" s="1049"/>
      <c r="E339" s="1049"/>
      <c r="F339" s="1049"/>
      <c r="G339" s="1049"/>
      <c r="H339" s="1049"/>
      <c r="I339" s="1049"/>
      <c r="J339" s="1049"/>
      <c r="K339" s="1049"/>
      <c r="L339" s="1049"/>
      <c r="M339" s="1049"/>
      <c r="N339" s="1049"/>
      <c r="O339" s="1049"/>
      <c r="P339" s="1049"/>
      <c r="Q339" s="1050"/>
      <c r="R339" s="1049" t="s">
        <v>953</v>
      </c>
      <c r="S339" s="1049" t="s">
        <v>953</v>
      </c>
      <c r="T339" s="1051">
        <v>48424</v>
      </c>
      <c r="U339" s="1051"/>
      <c r="V339" s="1051"/>
    </row>
    <row r="340" spans="1:22" ht="47.25" hidden="1">
      <c r="A340" s="1057" t="s">
        <v>1439</v>
      </c>
      <c r="B340" s="1054" t="s">
        <v>1438</v>
      </c>
      <c r="C340" s="1054"/>
      <c r="D340" s="1054"/>
      <c r="E340" s="1054"/>
      <c r="F340" s="1054"/>
      <c r="G340" s="1054"/>
      <c r="H340" s="1054"/>
      <c r="I340" s="1054"/>
      <c r="J340" s="1054"/>
      <c r="K340" s="1054"/>
      <c r="L340" s="1054"/>
      <c r="M340" s="1054"/>
      <c r="N340" s="1054"/>
      <c r="O340" s="1054"/>
      <c r="P340" s="1054"/>
      <c r="Q340" s="1055">
        <v>400</v>
      </c>
      <c r="R340" s="1054" t="s">
        <v>292</v>
      </c>
      <c r="S340" s="1054" t="s">
        <v>1429</v>
      </c>
      <c r="T340" s="1056">
        <v>48424</v>
      </c>
      <c r="U340" s="1056"/>
      <c r="V340" s="1056"/>
    </row>
    <row r="341" spans="1:22" ht="15.75" hidden="1">
      <c r="A341" s="1048" t="s">
        <v>1440</v>
      </c>
      <c r="B341" s="1049" t="s">
        <v>1441</v>
      </c>
      <c r="C341" s="1049"/>
      <c r="D341" s="1049"/>
      <c r="E341" s="1049"/>
      <c r="F341" s="1049"/>
      <c r="G341" s="1049"/>
      <c r="H341" s="1049"/>
      <c r="I341" s="1049"/>
      <c r="J341" s="1049"/>
      <c r="K341" s="1049"/>
      <c r="L341" s="1049"/>
      <c r="M341" s="1049"/>
      <c r="N341" s="1049"/>
      <c r="O341" s="1049"/>
      <c r="P341" s="1049"/>
      <c r="Q341" s="1050"/>
      <c r="R341" s="1049" t="s">
        <v>953</v>
      </c>
      <c r="S341" s="1049" t="s">
        <v>953</v>
      </c>
      <c r="T341" s="1051">
        <v>1996</v>
      </c>
      <c r="U341" s="1051"/>
      <c r="V341" s="1051"/>
    </row>
    <row r="342" spans="1:22" ht="47.25" hidden="1">
      <c r="A342" s="1048" t="s">
        <v>1442</v>
      </c>
      <c r="B342" s="1049" t="s">
        <v>1443</v>
      </c>
      <c r="C342" s="1049"/>
      <c r="D342" s="1049"/>
      <c r="E342" s="1049"/>
      <c r="F342" s="1049"/>
      <c r="G342" s="1049"/>
      <c r="H342" s="1049"/>
      <c r="I342" s="1049"/>
      <c r="J342" s="1049"/>
      <c r="K342" s="1049"/>
      <c r="L342" s="1049"/>
      <c r="M342" s="1049"/>
      <c r="N342" s="1049"/>
      <c r="O342" s="1049"/>
      <c r="P342" s="1049"/>
      <c r="Q342" s="1050"/>
      <c r="R342" s="1049" t="s">
        <v>953</v>
      </c>
      <c r="S342" s="1049" t="s">
        <v>953</v>
      </c>
      <c r="T342" s="1051">
        <v>1117</v>
      </c>
      <c r="U342" s="1051"/>
      <c r="V342" s="1051"/>
    </row>
    <row r="343" spans="1:22" ht="63" hidden="1">
      <c r="A343" s="1057" t="s">
        <v>1444</v>
      </c>
      <c r="B343" s="1054" t="s">
        <v>1443</v>
      </c>
      <c r="C343" s="1054"/>
      <c r="D343" s="1054"/>
      <c r="E343" s="1054"/>
      <c r="F343" s="1054"/>
      <c r="G343" s="1054"/>
      <c r="H343" s="1054"/>
      <c r="I343" s="1054"/>
      <c r="J343" s="1054"/>
      <c r="K343" s="1054"/>
      <c r="L343" s="1054"/>
      <c r="M343" s="1054"/>
      <c r="N343" s="1054"/>
      <c r="O343" s="1054"/>
      <c r="P343" s="1054"/>
      <c r="Q343" s="1055">
        <v>200</v>
      </c>
      <c r="R343" s="1054" t="s">
        <v>292</v>
      </c>
      <c r="S343" s="1054" t="s">
        <v>1038</v>
      </c>
      <c r="T343" s="1056">
        <v>1117</v>
      </c>
      <c r="U343" s="1056"/>
      <c r="V343" s="1056"/>
    </row>
    <row r="344" spans="1:22" ht="15.75" hidden="1">
      <c r="A344" s="1048" t="s">
        <v>1445</v>
      </c>
      <c r="B344" s="1049" t="s">
        <v>1446</v>
      </c>
      <c r="C344" s="1049"/>
      <c r="D344" s="1049"/>
      <c r="E344" s="1049"/>
      <c r="F344" s="1049"/>
      <c r="G344" s="1049"/>
      <c r="H344" s="1049"/>
      <c r="I344" s="1049"/>
      <c r="J344" s="1049"/>
      <c r="K344" s="1049"/>
      <c r="L344" s="1049"/>
      <c r="M344" s="1049"/>
      <c r="N344" s="1049"/>
      <c r="O344" s="1049"/>
      <c r="P344" s="1049"/>
      <c r="Q344" s="1050"/>
      <c r="R344" s="1049" t="s">
        <v>953</v>
      </c>
      <c r="S344" s="1049" t="s">
        <v>953</v>
      </c>
      <c r="T344" s="1051">
        <v>879</v>
      </c>
      <c r="U344" s="1051"/>
      <c r="V344" s="1051"/>
    </row>
    <row r="345" spans="1:22" ht="63" hidden="1">
      <c r="A345" s="1057" t="s">
        <v>1447</v>
      </c>
      <c r="B345" s="1054" t="s">
        <v>1446</v>
      </c>
      <c r="C345" s="1054"/>
      <c r="D345" s="1054"/>
      <c r="E345" s="1054"/>
      <c r="F345" s="1054"/>
      <c r="G345" s="1054"/>
      <c r="H345" s="1054"/>
      <c r="I345" s="1054"/>
      <c r="J345" s="1054"/>
      <c r="K345" s="1054"/>
      <c r="L345" s="1054"/>
      <c r="M345" s="1054"/>
      <c r="N345" s="1054"/>
      <c r="O345" s="1054"/>
      <c r="P345" s="1054"/>
      <c r="Q345" s="1055">
        <v>100</v>
      </c>
      <c r="R345" s="1054" t="s">
        <v>292</v>
      </c>
      <c r="S345" s="1054" t="s">
        <v>1038</v>
      </c>
      <c r="T345" s="1056">
        <v>871</v>
      </c>
      <c r="U345" s="1056"/>
      <c r="V345" s="1056"/>
    </row>
    <row r="346" spans="1:22" ht="31.5" hidden="1">
      <c r="A346" s="1057" t="s">
        <v>1448</v>
      </c>
      <c r="B346" s="1054" t="s">
        <v>1446</v>
      </c>
      <c r="C346" s="1054"/>
      <c r="D346" s="1054"/>
      <c r="E346" s="1054"/>
      <c r="F346" s="1054"/>
      <c r="G346" s="1054"/>
      <c r="H346" s="1054"/>
      <c r="I346" s="1054"/>
      <c r="J346" s="1054"/>
      <c r="K346" s="1054"/>
      <c r="L346" s="1054"/>
      <c r="M346" s="1054"/>
      <c r="N346" s="1054"/>
      <c r="O346" s="1054"/>
      <c r="P346" s="1054"/>
      <c r="Q346" s="1055">
        <v>200</v>
      </c>
      <c r="R346" s="1054" t="s">
        <v>292</v>
      </c>
      <c r="S346" s="1054" t="s">
        <v>1038</v>
      </c>
      <c r="T346" s="1056">
        <v>8</v>
      </c>
      <c r="U346" s="1056"/>
      <c r="V346" s="1056"/>
    </row>
    <row r="347" spans="1:22" ht="15.75" hidden="1">
      <c r="A347" s="1048" t="s">
        <v>1449</v>
      </c>
      <c r="B347" s="1049" t="s">
        <v>1450</v>
      </c>
      <c r="C347" s="1049"/>
      <c r="D347" s="1049"/>
      <c r="E347" s="1049"/>
      <c r="F347" s="1049"/>
      <c r="G347" s="1049"/>
      <c r="H347" s="1049"/>
      <c r="I347" s="1049"/>
      <c r="J347" s="1049"/>
      <c r="K347" s="1049"/>
      <c r="L347" s="1049"/>
      <c r="M347" s="1049"/>
      <c r="N347" s="1049"/>
      <c r="O347" s="1049"/>
      <c r="P347" s="1049"/>
      <c r="Q347" s="1050"/>
      <c r="R347" s="1049" t="s">
        <v>953</v>
      </c>
      <c r="S347" s="1049" t="s">
        <v>953</v>
      </c>
      <c r="T347" s="1051">
        <v>1918</v>
      </c>
      <c r="U347" s="1051"/>
      <c r="V347" s="1051"/>
    </row>
    <row r="348" spans="1:22" ht="31.5" hidden="1">
      <c r="A348" s="1048" t="s">
        <v>1451</v>
      </c>
      <c r="B348" s="1049" t="s">
        <v>1452</v>
      </c>
      <c r="C348" s="1049"/>
      <c r="D348" s="1049"/>
      <c r="E348" s="1049"/>
      <c r="F348" s="1049"/>
      <c r="G348" s="1049"/>
      <c r="H348" s="1049"/>
      <c r="I348" s="1049"/>
      <c r="J348" s="1049"/>
      <c r="K348" s="1049"/>
      <c r="L348" s="1049"/>
      <c r="M348" s="1049"/>
      <c r="N348" s="1049"/>
      <c r="O348" s="1049"/>
      <c r="P348" s="1049"/>
      <c r="Q348" s="1050"/>
      <c r="R348" s="1049" t="s">
        <v>953</v>
      </c>
      <c r="S348" s="1049" t="s">
        <v>953</v>
      </c>
      <c r="T348" s="1051">
        <v>1918</v>
      </c>
      <c r="U348" s="1051"/>
      <c r="V348" s="1051"/>
    </row>
    <row r="349" spans="1:22" ht="15.75" hidden="1">
      <c r="A349" s="1048" t="s">
        <v>1445</v>
      </c>
      <c r="B349" s="1049" t="s">
        <v>1453</v>
      </c>
      <c r="C349" s="1049"/>
      <c r="D349" s="1049"/>
      <c r="E349" s="1049"/>
      <c r="F349" s="1049"/>
      <c r="G349" s="1049"/>
      <c r="H349" s="1049"/>
      <c r="I349" s="1049"/>
      <c r="J349" s="1049"/>
      <c r="K349" s="1049"/>
      <c r="L349" s="1049"/>
      <c r="M349" s="1049"/>
      <c r="N349" s="1049"/>
      <c r="O349" s="1049"/>
      <c r="P349" s="1049"/>
      <c r="Q349" s="1050"/>
      <c r="R349" s="1049" t="s">
        <v>953</v>
      </c>
      <c r="S349" s="1049" t="s">
        <v>953</v>
      </c>
      <c r="T349" s="1051">
        <v>395.9</v>
      </c>
      <c r="U349" s="1051"/>
      <c r="V349" s="1051"/>
    </row>
    <row r="350" spans="1:22" ht="63" hidden="1">
      <c r="A350" s="1057" t="s">
        <v>1447</v>
      </c>
      <c r="B350" s="1054" t="s">
        <v>1453</v>
      </c>
      <c r="C350" s="1054"/>
      <c r="D350" s="1054"/>
      <c r="E350" s="1054"/>
      <c r="F350" s="1054"/>
      <c r="G350" s="1054"/>
      <c r="H350" s="1054"/>
      <c r="I350" s="1054"/>
      <c r="J350" s="1054"/>
      <c r="K350" s="1054"/>
      <c r="L350" s="1054"/>
      <c r="M350" s="1054"/>
      <c r="N350" s="1054"/>
      <c r="O350" s="1054"/>
      <c r="P350" s="1054"/>
      <c r="Q350" s="1055">
        <v>100</v>
      </c>
      <c r="R350" s="1054" t="s">
        <v>989</v>
      </c>
      <c r="S350" s="1054" t="s">
        <v>989</v>
      </c>
      <c r="T350" s="1056">
        <v>395.9</v>
      </c>
      <c r="U350" s="1056"/>
      <c r="V350" s="1056"/>
    </row>
    <row r="351" spans="1:22" ht="31.5" hidden="1">
      <c r="A351" s="1048" t="s">
        <v>1454</v>
      </c>
      <c r="B351" s="1049" t="s">
        <v>1455</v>
      </c>
      <c r="C351" s="1049"/>
      <c r="D351" s="1049"/>
      <c r="E351" s="1049"/>
      <c r="F351" s="1049"/>
      <c r="G351" s="1049"/>
      <c r="H351" s="1049"/>
      <c r="I351" s="1049"/>
      <c r="J351" s="1049"/>
      <c r="K351" s="1049"/>
      <c r="L351" s="1049"/>
      <c r="M351" s="1049"/>
      <c r="N351" s="1049"/>
      <c r="O351" s="1049"/>
      <c r="P351" s="1049"/>
      <c r="Q351" s="1050"/>
      <c r="R351" s="1049" t="s">
        <v>953</v>
      </c>
      <c r="S351" s="1049" t="s">
        <v>953</v>
      </c>
      <c r="T351" s="1051">
        <v>555.70000000000005</v>
      </c>
      <c r="U351" s="1051"/>
      <c r="V351" s="1051"/>
    </row>
    <row r="352" spans="1:22" ht="63" hidden="1">
      <c r="A352" s="1057" t="s">
        <v>1456</v>
      </c>
      <c r="B352" s="1054" t="s">
        <v>1455</v>
      </c>
      <c r="C352" s="1054"/>
      <c r="D352" s="1054"/>
      <c r="E352" s="1054"/>
      <c r="F352" s="1054"/>
      <c r="G352" s="1054"/>
      <c r="H352" s="1054"/>
      <c r="I352" s="1054"/>
      <c r="J352" s="1054"/>
      <c r="K352" s="1054"/>
      <c r="L352" s="1054"/>
      <c r="M352" s="1054"/>
      <c r="N352" s="1054"/>
      <c r="O352" s="1054"/>
      <c r="P352" s="1054"/>
      <c r="Q352" s="1055">
        <v>200</v>
      </c>
      <c r="R352" s="1054" t="s">
        <v>989</v>
      </c>
      <c r="S352" s="1054" t="s">
        <v>989</v>
      </c>
      <c r="T352" s="1056">
        <v>555.70000000000005</v>
      </c>
      <c r="U352" s="1056"/>
      <c r="V352" s="1056"/>
    </row>
    <row r="353" spans="1:22" ht="31.5" hidden="1">
      <c r="A353" s="1048" t="s">
        <v>1457</v>
      </c>
      <c r="B353" s="1049" t="s">
        <v>1458</v>
      </c>
      <c r="C353" s="1049"/>
      <c r="D353" s="1049"/>
      <c r="E353" s="1049"/>
      <c r="F353" s="1049"/>
      <c r="G353" s="1049"/>
      <c r="H353" s="1049"/>
      <c r="I353" s="1049"/>
      <c r="J353" s="1049"/>
      <c r="K353" s="1049"/>
      <c r="L353" s="1049"/>
      <c r="M353" s="1049"/>
      <c r="N353" s="1049"/>
      <c r="O353" s="1049"/>
      <c r="P353" s="1049"/>
      <c r="Q353" s="1050"/>
      <c r="R353" s="1049" t="s">
        <v>953</v>
      </c>
      <c r="S353" s="1049" t="s">
        <v>953</v>
      </c>
      <c r="T353" s="1051">
        <v>966.4</v>
      </c>
      <c r="U353" s="1051"/>
      <c r="V353" s="1051"/>
    </row>
    <row r="354" spans="1:22" ht="47.25" hidden="1">
      <c r="A354" s="1057" t="s">
        <v>1459</v>
      </c>
      <c r="B354" s="1054" t="s">
        <v>1458</v>
      </c>
      <c r="C354" s="1054"/>
      <c r="D354" s="1054"/>
      <c r="E354" s="1054"/>
      <c r="F354" s="1054"/>
      <c r="G354" s="1054"/>
      <c r="H354" s="1054"/>
      <c r="I354" s="1054"/>
      <c r="J354" s="1054"/>
      <c r="K354" s="1054"/>
      <c r="L354" s="1054"/>
      <c r="M354" s="1054"/>
      <c r="N354" s="1054"/>
      <c r="O354" s="1054"/>
      <c r="P354" s="1054"/>
      <c r="Q354" s="1055">
        <v>200</v>
      </c>
      <c r="R354" s="1054" t="s">
        <v>989</v>
      </c>
      <c r="S354" s="1054" t="s">
        <v>989</v>
      </c>
      <c r="T354" s="1056">
        <v>965.2</v>
      </c>
      <c r="U354" s="1056"/>
      <c r="V354" s="1056"/>
    </row>
    <row r="355" spans="1:22" ht="31.5" hidden="1">
      <c r="A355" s="1057" t="s">
        <v>1460</v>
      </c>
      <c r="B355" s="1054" t="s">
        <v>1458</v>
      </c>
      <c r="C355" s="1054"/>
      <c r="D355" s="1054"/>
      <c r="E355" s="1054"/>
      <c r="F355" s="1054"/>
      <c r="G355" s="1054"/>
      <c r="H355" s="1054"/>
      <c r="I355" s="1054"/>
      <c r="J355" s="1054"/>
      <c r="K355" s="1054"/>
      <c r="L355" s="1054"/>
      <c r="M355" s="1054"/>
      <c r="N355" s="1054"/>
      <c r="O355" s="1054"/>
      <c r="P355" s="1054"/>
      <c r="Q355" s="1055">
        <v>800</v>
      </c>
      <c r="R355" s="1054" t="s">
        <v>989</v>
      </c>
      <c r="S355" s="1054" t="s">
        <v>989</v>
      </c>
      <c r="T355" s="1056">
        <v>1.2</v>
      </c>
      <c r="U355" s="1056"/>
      <c r="V355" s="1056"/>
    </row>
    <row r="356" spans="1:22" ht="47.25" hidden="1">
      <c r="A356" s="1048" t="s">
        <v>1461</v>
      </c>
      <c r="B356" s="1049" t="s">
        <v>1462</v>
      </c>
      <c r="C356" s="1049"/>
      <c r="D356" s="1049"/>
      <c r="E356" s="1049"/>
      <c r="F356" s="1049"/>
      <c r="G356" s="1049"/>
      <c r="H356" s="1049"/>
      <c r="I356" s="1049"/>
      <c r="J356" s="1049"/>
      <c r="K356" s="1049"/>
      <c r="L356" s="1049"/>
      <c r="M356" s="1049"/>
      <c r="N356" s="1049"/>
      <c r="O356" s="1049"/>
      <c r="P356" s="1049"/>
      <c r="Q356" s="1050"/>
      <c r="R356" s="1049" t="s">
        <v>953</v>
      </c>
      <c r="S356" s="1049" t="s">
        <v>953</v>
      </c>
      <c r="T356" s="1051">
        <v>69476.3</v>
      </c>
      <c r="U356" s="1051"/>
      <c r="V356" s="1051"/>
    </row>
    <row r="357" spans="1:22" ht="15.75" hidden="1">
      <c r="A357" s="1048" t="s">
        <v>1463</v>
      </c>
      <c r="B357" s="1049" t="s">
        <v>1464</v>
      </c>
      <c r="C357" s="1049"/>
      <c r="D357" s="1049"/>
      <c r="E357" s="1049"/>
      <c r="F357" s="1049"/>
      <c r="G357" s="1049"/>
      <c r="H357" s="1049"/>
      <c r="I357" s="1049"/>
      <c r="J357" s="1049"/>
      <c r="K357" s="1049"/>
      <c r="L357" s="1049"/>
      <c r="M357" s="1049"/>
      <c r="N357" s="1049"/>
      <c r="O357" s="1049"/>
      <c r="P357" s="1049"/>
      <c r="Q357" s="1050"/>
      <c r="R357" s="1049" t="s">
        <v>953</v>
      </c>
      <c r="S357" s="1049" t="s">
        <v>953</v>
      </c>
      <c r="T357" s="1051">
        <v>965</v>
      </c>
      <c r="U357" s="1051"/>
      <c r="V357" s="1051"/>
    </row>
    <row r="358" spans="1:22" ht="31.5" hidden="1">
      <c r="A358" s="1048" t="s">
        <v>1465</v>
      </c>
      <c r="B358" s="1049" t="s">
        <v>1466</v>
      </c>
      <c r="C358" s="1049"/>
      <c r="D358" s="1049"/>
      <c r="E358" s="1049"/>
      <c r="F358" s="1049"/>
      <c r="G358" s="1049"/>
      <c r="H358" s="1049"/>
      <c r="I358" s="1049"/>
      <c r="J358" s="1049"/>
      <c r="K358" s="1049"/>
      <c r="L358" s="1049"/>
      <c r="M358" s="1049"/>
      <c r="N358" s="1049"/>
      <c r="O358" s="1049"/>
      <c r="P358" s="1049"/>
      <c r="Q358" s="1050"/>
      <c r="R358" s="1049" t="s">
        <v>953</v>
      </c>
      <c r="S358" s="1049" t="s">
        <v>953</v>
      </c>
      <c r="T358" s="1051">
        <v>965</v>
      </c>
      <c r="U358" s="1051"/>
      <c r="V358" s="1051"/>
    </row>
    <row r="359" spans="1:22" ht="47.25" hidden="1">
      <c r="A359" s="1048" t="s">
        <v>1467</v>
      </c>
      <c r="B359" s="1049" t="s">
        <v>1468</v>
      </c>
      <c r="C359" s="1049"/>
      <c r="D359" s="1049"/>
      <c r="E359" s="1049"/>
      <c r="F359" s="1049"/>
      <c r="G359" s="1049"/>
      <c r="H359" s="1049"/>
      <c r="I359" s="1049"/>
      <c r="J359" s="1049"/>
      <c r="K359" s="1049"/>
      <c r="L359" s="1049"/>
      <c r="M359" s="1049"/>
      <c r="N359" s="1049"/>
      <c r="O359" s="1049"/>
      <c r="P359" s="1049"/>
      <c r="Q359" s="1050"/>
      <c r="R359" s="1049" t="s">
        <v>953</v>
      </c>
      <c r="S359" s="1049" t="s">
        <v>953</v>
      </c>
      <c r="T359" s="1051">
        <v>660</v>
      </c>
      <c r="U359" s="1051"/>
      <c r="V359" s="1051"/>
    </row>
    <row r="360" spans="1:22" ht="47.25" hidden="1">
      <c r="A360" s="1057" t="s">
        <v>1469</v>
      </c>
      <c r="B360" s="1054" t="s">
        <v>1468</v>
      </c>
      <c r="C360" s="1054"/>
      <c r="D360" s="1054"/>
      <c r="E360" s="1054"/>
      <c r="F360" s="1054"/>
      <c r="G360" s="1054"/>
      <c r="H360" s="1054"/>
      <c r="I360" s="1054"/>
      <c r="J360" s="1054"/>
      <c r="K360" s="1054"/>
      <c r="L360" s="1054"/>
      <c r="M360" s="1054"/>
      <c r="N360" s="1054"/>
      <c r="O360" s="1054"/>
      <c r="P360" s="1054"/>
      <c r="Q360" s="1055">
        <v>800</v>
      </c>
      <c r="R360" s="1054" t="s">
        <v>1008</v>
      </c>
      <c r="S360" s="1054" t="s">
        <v>1429</v>
      </c>
      <c r="T360" s="1056">
        <v>660</v>
      </c>
      <c r="U360" s="1056"/>
      <c r="V360" s="1056"/>
    </row>
    <row r="361" spans="1:22" ht="47.25" hidden="1">
      <c r="A361" s="1048" t="s">
        <v>1470</v>
      </c>
      <c r="B361" s="1049" t="s">
        <v>1471</v>
      </c>
      <c r="C361" s="1049"/>
      <c r="D361" s="1049"/>
      <c r="E361" s="1049"/>
      <c r="F361" s="1049"/>
      <c r="G361" s="1049"/>
      <c r="H361" s="1049"/>
      <c r="I361" s="1049"/>
      <c r="J361" s="1049"/>
      <c r="K361" s="1049"/>
      <c r="L361" s="1049"/>
      <c r="M361" s="1049"/>
      <c r="N361" s="1049"/>
      <c r="O361" s="1049"/>
      <c r="P361" s="1049"/>
      <c r="Q361" s="1050"/>
      <c r="R361" s="1049" t="s">
        <v>953</v>
      </c>
      <c r="S361" s="1049" t="s">
        <v>953</v>
      </c>
      <c r="T361" s="1051">
        <v>305</v>
      </c>
      <c r="U361" s="1051"/>
      <c r="V361" s="1051"/>
    </row>
    <row r="362" spans="1:22" ht="47.25" hidden="1">
      <c r="A362" s="1057" t="s">
        <v>1472</v>
      </c>
      <c r="B362" s="1054" t="s">
        <v>1471</v>
      </c>
      <c r="C362" s="1054"/>
      <c r="D362" s="1054"/>
      <c r="E362" s="1054"/>
      <c r="F362" s="1054"/>
      <c r="G362" s="1054"/>
      <c r="H362" s="1054"/>
      <c r="I362" s="1054"/>
      <c r="J362" s="1054"/>
      <c r="K362" s="1054"/>
      <c r="L362" s="1054"/>
      <c r="M362" s="1054"/>
      <c r="N362" s="1054"/>
      <c r="O362" s="1054"/>
      <c r="P362" s="1054"/>
      <c r="Q362" s="1055">
        <v>800</v>
      </c>
      <c r="R362" s="1054" t="s">
        <v>1008</v>
      </c>
      <c r="S362" s="1054" t="s">
        <v>1429</v>
      </c>
      <c r="T362" s="1056">
        <v>305</v>
      </c>
      <c r="U362" s="1056"/>
      <c r="V362" s="1056"/>
    </row>
    <row r="363" spans="1:22" ht="31.5" hidden="1">
      <c r="A363" s="1048" t="s">
        <v>1473</v>
      </c>
      <c r="B363" s="1049" t="s">
        <v>1474</v>
      </c>
      <c r="C363" s="1049"/>
      <c r="D363" s="1049"/>
      <c r="E363" s="1049"/>
      <c r="F363" s="1049"/>
      <c r="G363" s="1049"/>
      <c r="H363" s="1049"/>
      <c r="I363" s="1049"/>
      <c r="J363" s="1049"/>
      <c r="K363" s="1049"/>
      <c r="L363" s="1049"/>
      <c r="M363" s="1049"/>
      <c r="N363" s="1049"/>
      <c r="O363" s="1049"/>
      <c r="P363" s="1049"/>
      <c r="Q363" s="1050"/>
      <c r="R363" s="1049" t="s">
        <v>953</v>
      </c>
      <c r="S363" s="1049" t="s">
        <v>953</v>
      </c>
      <c r="T363" s="1051">
        <v>68511.3</v>
      </c>
      <c r="U363" s="1051"/>
      <c r="V363" s="1051"/>
    </row>
    <row r="364" spans="1:22" ht="47.25" hidden="1">
      <c r="A364" s="1048" t="s">
        <v>1475</v>
      </c>
      <c r="B364" s="1049" t="s">
        <v>1476</v>
      </c>
      <c r="C364" s="1049"/>
      <c r="D364" s="1049"/>
      <c r="E364" s="1049"/>
      <c r="F364" s="1049"/>
      <c r="G364" s="1049"/>
      <c r="H364" s="1049"/>
      <c r="I364" s="1049"/>
      <c r="J364" s="1049"/>
      <c r="K364" s="1049"/>
      <c r="L364" s="1049"/>
      <c r="M364" s="1049"/>
      <c r="N364" s="1049"/>
      <c r="O364" s="1049"/>
      <c r="P364" s="1049"/>
      <c r="Q364" s="1050"/>
      <c r="R364" s="1049" t="s">
        <v>953</v>
      </c>
      <c r="S364" s="1049" t="s">
        <v>953</v>
      </c>
      <c r="T364" s="1051">
        <v>44923.199999999997</v>
      </c>
      <c r="U364" s="1051"/>
      <c r="V364" s="1051"/>
    </row>
    <row r="365" spans="1:22" ht="63" hidden="1">
      <c r="A365" s="1048" t="s">
        <v>1477</v>
      </c>
      <c r="B365" s="1049" t="s">
        <v>1478</v>
      </c>
      <c r="C365" s="1049"/>
      <c r="D365" s="1049"/>
      <c r="E365" s="1049"/>
      <c r="F365" s="1049"/>
      <c r="G365" s="1049"/>
      <c r="H365" s="1049"/>
      <c r="I365" s="1049"/>
      <c r="J365" s="1049"/>
      <c r="K365" s="1049"/>
      <c r="L365" s="1049"/>
      <c r="M365" s="1049"/>
      <c r="N365" s="1049"/>
      <c r="O365" s="1049"/>
      <c r="P365" s="1049"/>
      <c r="Q365" s="1050"/>
      <c r="R365" s="1049" t="s">
        <v>953</v>
      </c>
      <c r="S365" s="1049" t="s">
        <v>953</v>
      </c>
      <c r="T365" s="1051">
        <v>24340.2</v>
      </c>
      <c r="U365" s="1051"/>
      <c r="V365" s="1051"/>
    </row>
    <row r="366" spans="1:22" ht="63" hidden="1">
      <c r="A366" s="1053" t="s">
        <v>1479</v>
      </c>
      <c r="B366" s="1054" t="s">
        <v>1478</v>
      </c>
      <c r="C366" s="1054"/>
      <c r="D366" s="1054"/>
      <c r="E366" s="1054"/>
      <c r="F366" s="1054"/>
      <c r="G366" s="1054"/>
      <c r="H366" s="1054"/>
      <c r="I366" s="1054"/>
      <c r="J366" s="1054"/>
      <c r="K366" s="1054"/>
      <c r="L366" s="1054"/>
      <c r="M366" s="1054"/>
      <c r="N366" s="1054"/>
      <c r="O366" s="1054"/>
      <c r="P366" s="1054"/>
      <c r="Q366" s="1055">
        <v>400</v>
      </c>
      <c r="R366" s="1054" t="s">
        <v>1429</v>
      </c>
      <c r="S366" s="1054" t="s">
        <v>1038</v>
      </c>
      <c r="T366" s="1056">
        <v>24340.2</v>
      </c>
      <c r="U366" s="1056"/>
      <c r="V366" s="1056"/>
    </row>
    <row r="367" spans="1:22" ht="31.5" hidden="1">
      <c r="A367" s="1048" t="s">
        <v>1480</v>
      </c>
      <c r="B367" s="1049" t="s">
        <v>1481</v>
      </c>
      <c r="C367" s="1049"/>
      <c r="D367" s="1049"/>
      <c r="E367" s="1049"/>
      <c r="F367" s="1049"/>
      <c r="G367" s="1049"/>
      <c r="H367" s="1049"/>
      <c r="I367" s="1049"/>
      <c r="J367" s="1049"/>
      <c r="K367" s="1049"/>
      <c r="L367" s="1049"/>
      <c r="M367" s="1049"/>
      <c r="N367" s="1049"/>
      <c r="O367" s="1049"/>
      <c r="P367" s="1049"/>
      <c r="Q367" s="1050"/>
      <c r="R367" s="1049" t="s">
        <v>953</v>
      </c>
      <c r="S367" s="1049" t="s">
        <v>953</v>
      </c>
      <c r="T367" s="1051">
        <v>1478</v>
      </c>
      <c r="U367" s="1051"/>
      <c r="V367" s="1051"/>
    </row>
    <row r="368" spans="1:22" ht="47.25" hidden="1">
      <c r="A368" s="1057" t="s">
        <v>1482</v>
      </c>
      <c r="B368" s="1054" t="s">
        <v>1481</v>
      </c>
      <c r="C368" s="1054"/>
      <c r="D368" s="1054"/>
      <c r="E368" s="1054"/>
      <c r="F368" s="1054"/>
      <c r="G368" s="1054"/>
      <c r="H368" s="1054"/>
      <c r="I368" s="1054"/>
      <c r="J368" s="1054"/>
      <c r="K368" s="1054"/>
      <c r="L368" s="1054"/>
      <c r="M368" s="1054"/>
      <c r="N368" s="1054"/>
      <c r="O368" s="1054"/>
      <c r="P368" s="1054"/>
      <c r="Q368" s="1055">
        <v>400</v>
      </c>
      <c r="R368" s="1054" t="s">
        <v>1429</v>
      </c>
      <c r="S368" s="1054" t="s">
        <v>1038</v>
      </c>
      <c r="T368" s="1056">
        <v>1478</v>
      </c>
      <c r="U368" s="1056"/>
      <c r="V368" s="1056"/>
    </row>
    <row r="369" spans="1:22" ht="15.75" hidden="1">
      <c r="A369" s="1048" t="s">
        <v>1483</v>
      </c>
      <c r="B369" s="1049" t="s">
        <v>1484</v>
      </c>
      <c r="C369" s="1049"/>
      <c r="D369" s="1049"/>
      <c r="E369" s="1049"/>
      <c r="F369" s="1049"/>
      <c r="G369" s="1049"/>
      <c r="H369" s="1049"/>
      <c r="I369" s="1049"/>
      <c r="J369" s="1049"/>
      <c r="K369" s="1049"/>
      <c r="L369" s="1049"/>
      <c r="M369" s="1049"/>
      <c r="N369" s="1049"/>
      <c r="O369" s="1049"/>
      <c r="P369" s="1049"/>
      <c r="Q369" s="1050"/>
      <c r="R369" s="1049" t="s">
        <v>953</v>
      </c>
      <c r="S369" s="1049" t="s">
        <v>953</v>
      </c>
      <c r="T369" s="1051">
        <v>17000</v>
      </c>
      <c r="U369" s="1051"/>
      <c r="V369" s="1051"/>
    </row>
    <row r="370" spans="1:22" ht="47.25" hidden="1">
      <c r="A370" s="1057" t="s">
        <v>1485</v>
      </c>
      <c r="B370" s="1054" t="s">
        <v>1484</v>
      </c>
      <c r="C370" s="1054"/>
      <c r="D370" s="1054"/>
      <c r="E370" s="1054"/>
      <c r="F370" s="1054"/>
      <c r="G370" s="1054"/>
      <c r="H370" s="1054"/>
      <c r="I370" s="1054"/>
      <c r="J370" s="1054"/>
      <c r="K370" s="1054"/>
      <c r="L370" s="1054"/>
      <c r="M370" s="1054"/>
      <c r="N370" s="1054"/>
      <c r="O370" s="1054"/>
      <c r="P370" s="1054"/>
      <c r="Q370" s="1055">
        <v>400</v>
      </c>
      <c r="R370" s="1054" t="s">
        <v>1429</v>
      </c>
      <c r="S370" s="1054" t="s">
        <v>1038</v>
      </c>
      <c r="T370" s="1056">
        <v>17000</v>
      </c>
      <c r="U370" s="1056"/>
      <c r="V370" s="1056"/>
    </row>
    <row r="371" spans="1:22" ht="63" hidden="1">
      <c r="A371" s="1048" t="s">
        <v>1486</v>
      </c>
      <c r="B371" s="1049" t="s">
        <v>1487</v>
      </c>
      <c r="C371" s="1049"/>
      <c r="D371" s="1049"/>
      <c r="E371" s="1049"/>
      <c r="F371" s="1049"/>
      <c r="G371" s="1049"/>
      <c r="H371" s="1049"/>
      <c r="I371" s="1049"/>
      <c r="J371" s="1049"/>
      <c r="K371" s="1049"/>
      <c r="L371" s="1049"/>
      <c r="M371" s="1049"/>
      <c r="N371" s="1049"/>
      <c r="O371" s="1049"/>
      <c r="P371" s="1049"/>
      <c r="Q371" s="1050"/>
      <c r="R371" s="1049" t="s">
        <v>953</v>
      </c>
      <c r="S371" s="1049" t="s">
        <v>953</v>
      </c>
      <c r="T371" s="1051">
        <v>2105</v>
      </c>
      <c r="U371" s="1051"/>
      <c r="V371" s="1051"/>
    </row>
    <row r="372" spans="1:22" ht="78.75" hidden="1">
      <c r="A372" s="1053" t="s">
        <v>1488</v>
      </c>
      <c r="B372" s="1054" t="s">
        <v>1487</v>
      </c>
      <c r="C372" s="1054"/>
      <c r="D372" s="1054"/>
      <c r="E372" s="1054"/>
      <c r="F372" s="1054"/>
      <c r="G372" s="1054"/>
      <c r="H372" s="1054"/>
      <c r="I372" s="1054"/>
      <c r="J372" s="1054"/>
      <c r="K372" s="1054"/>
      <c r="L372" s="1054"/>
      <c r="M372" s="1054"/>
      <c r="N372" s="1054"/>
      <c r="O372" s="1054"/>
      <c r="P372" s="1054"/>
      <c r="Q372" s="1055">
        <v>400</v>
      </c>
      <c r="R372" s="1054" t="s">
        <v>1429</v>
      </c>
      <c r="S372" s="1054" t="s">
        <v>1038</v>
      </c>
      <c r="T372" s="1056">
        <v>2105</v>
      </c>
      <c r="U372" s="1056"/>
      <c r="V372" s="1056"/>
    </row>
    <row r="373" spans="1:22" ht="78.75" hidden="1">
      <c r="A373" s="1052" t="s">
        <v>1489</v>
      </c>
      <c r="B373" s="1049" t="s">
        <v>1490</v>
      </c>
      <c r="C373" s="1049"/>
      <c r="D373" s="1049"/>
      <c r="E373" s="1049"/>
      <c r="F373" s="1049"/>
      <c r="G373" s="1049"/>
      <c r="H373" s="1049"/>
      <c r="I373" s="1049"/>
      <c r="J373" s="1049"/>
      <c r="K373" s="1049"/>
      <c r="L373" s="1049"/>
      <c r="M373" s="1049"/>
      <c r="N373" s="1049"/>
      <c r="O373" s="1049"/>
      <c r="P373" s="1049"/>
      <c r="Q373" s="1050"/>
      <c r="R373" s="1049" t="s">
        <v>953</v>
      </c>
      <c r="S373" s="1049" t="s">
        <v>953</v>
      </c>
      <c r="T373" s="1051">
        <v>23588.1</v>
      </c>
      <c r="U373" s="1051"/>
      <c r="V373" s="1051"/>
    </row>
    <row r="374" spans="1:22" ht="31.5" hidden="1">
      <c r="A374" s="1048" t="s">
        <v>1491</v>
      </c>
      <c r="B374" s="1049" t="s">
        <v>1492</v>
      </c>
      <c r="C374" s="1049"/>
      <c r="D374" s="1049"/>
      <c r="E374" s="1049"/>
      <c r="F374" s="1049"/>
      <c r="G374" s="1049"/>
      <c r="H374" s="1049"/>
      <c r="I374" s="1049"/>
      <c r="J374" s="1049"/>
      <c r="K374" s="1049"/>
      <c r="L374" s="1049"/>
      <c r="M374" s="1049"/>
      <c r="N374" s="1049"/>
      <c r="O374" s="1049"/>
      <c r="P374" s="1049"/>
      <c r="Q374" s="1050"/>
      <c r="R374" s="1049" t="s">
        <v>953</v>
      </c>
      <c r="S374" s="1049" t="s">
        <v>953</v>
      </c>
      <c r="T374" s="1051">
        <v>5448.1</v>
      </c>
      <c r="U374" s="1051"/>
      <c r="V374" s="1051"/>
    </row>
    <row r="375" spans="1:22" ht="63" hidden="1">
      <c r="A375" s="1057" t="s">
        <v>1493</v>
      </c>
      <c r="B375" s="1054" t="s">
        <v>1492</v>
      </c>
      <c r="C375" s="1054"/>
      <c r="D375" s="1054"/>
      <c r="E375" s="1054"/>
      <c r="F375" s="1054"/>
      <c r="G375" s="1054"/>
      <c r="H375" s="1054"/>
      <c r="I375" s="1054"/>
      <c r="J375" s="1054"/>
      <c r="K375" s="1054"/>
      <c r="L375" s="1054"/>
      <c r="M375" s="1054"/>
      <c r="N375" s="1054"/>
      <c r="O375" s="1054"/>
      <c r="P375" s="1054"/>
      <c r="Q375" s="1055">
        <v>200</v>
      </c>
      <c r="R375" s="1054" t="s">
        <v>1008</v>
      </c>
      <c r="S375" s="1054" t="s">
        <v>1305</v>
      </c>
      <c r="T375" s="1056">
        <v>5448.1</v>
      </c>
      <c r="U375" s="1056"/>
      <c r="V375" s="1056"/>
    </row>
    <row r="376" spans="1:22" ht="31.5" hidden="1">
      <c r="A376" s="1048" t="s">
        <v>1494</v>
      </c>
      <c r="B376" s="1049" t="s">
        <v>1495</v>
      </c>
      <c r="C376" s="1049"/>
      <c r="D376" s="1049"/>
      <c r="E376" s="1049"/>
      <c r="F376" s="1049"/>
      <c r="G376" s="1049"/>
      <c r="H376" s="1049"/>
      <c r="I376" s="1049"/>
      <c r="J376" s="1049"/>
      <c r="K376" s="1049"/>
      <c r="L376" s="1049"/>
      <c r="M376" s="1049"/>
      <c r="N376" s="1049"/>
      <c r="O376" s="1049"/>
      <c r="P376" s="1049"/>
      <c r="Q376" s="1050"/>
      <c r="R376" s="1049" t="s">
        <v>953</v>
      </c>
      <c r="S376" s="1049" t="s">
        <v>953</v>
      </c>
      <c r="T376" s="1051">
        <v>18140</v>
      </c>
      <c r="U376" s="1051"/>
      <c r="V376" s="1051"/>
    </row>
    <row r="377" spans="1:22" ht="63" hidden="1">
      <c r="A377" s="1057" t="s">
        <v>1496</v>
      </c>
      <c r="B377" s="1054" t="s">
        <v>1495</v>
      </c>
      <c r="C377" s="1054"/>
      <c r="D377" s="1054"/>
      <c r="E377" s="1054"/>
      <c r="F377" s="1054"/>
      <c r="G377" s="1054"/>
      <c r="H377" s="1054"/>
      <c r="I377" s="1054"/>
      <c r="J377" s="1054"/>
      <c r="K377" s="1054"/>
      <c r="L377" s="1054"/>
      <c r="M377" s="1054"/>
      <c r="N377" s="1054"/>
      <c r="O377" s="1054"/>
      <c r="P377" s="1054"/>
      <c r="Q377" s="1055">
        <v>200</v>
      </c>
      <c r="R377" s="1054" t="s">
        <v>1008</v>
      </c>
      <c r="S377" s="1054" t="s">
        <v>1305</v>
      </c>
      <c r="T377" s="1056">
        <v>18140</v>
      </c>
      <c r="U377" s="1056"/>
      <c r="V377" s="1056"/>
    </row>
    <row r="378" spans="1:22" ht="47.25" hidden="1">
      <c r="A378" s="1048" t="s">
        <v>1497</v>
      </c>
      <c r="B378" s="1049" t="s">
        <v>1498</v>
      </c>
      <c r="C378" s="1049"/>
      <c r="D378" s="1049"/>
      <c r="E378" s="1049"/>
      <c r="F378" s="1049"/>
      <c r="G378" s="1049"/>
      <c r="H378" s="1049"/>
      <c r="I378" s="1049"/>
      <c r="J378" s="1049"/>
      <c r="K378" s="1049"/>
      <c r="L378" s="1049"/>
      <c r="M378" s="1049"/>
      <c r="N378" s="1049"/>
      <c r="O378" s="1049"/>
      <c r="P378" s="1049"/>
      <c r="Q378" s="1050"/>
      <c r="R378" s="1049" t="s">
        <v>953</v>
      </c>
      <c r="S378" s="1049" t="s">
        <v>953</v>
      </c>
      <c r="T378" s="1051">
        <v>249014.6</v>
      </c>
      <c r="U378" s="1051"/>
      <c r="V378" s="1051"/>
    </row>
    <row r="379" spans="1:22" ht="31.5" hidden="1">
      <c r="A379" s="1048" t="s">
        <v>1499</v>
      </c>
      <c r="B379" s="1049" t="s">
        <v>1500</v>
      </c>
      <c r="C379" s="1049"/>
      <c r="D379" s="1049"/>
      <c r="E379" s="1049"/>
      <c r="F379" s="1049"/>
      <c r="G379" s="1049"/>
      <c r="H379" s="1049"/>
      <c r="I379" s="1049"/>
      <c r="J379" s="1049"/>
      <c r="K379" s="1049"/>
      <c r="L379" s="1049"/>
      <c r="M379" s="1049"/>
      <c r="N379" s="1049"/>
      <c r="O379" s="1049"/>
      <c r="P379" s="1049"/>
      <c r="Q379" s="1050"/>
      <c r="R379" s="1049" t="s">
        <v>953</v>
      </c>
      <c r="S379" s="1049" t="s">
        <v>953</v>
      </c>
      <c r="T379" s="1051">
        <v>130203.7</v>
      </c>
      <c r="U379" s="1051"/>
      <c r="V379" s="1051"/>
    </row>
    <row r="380" spans="1:22" ht="31.5" hidden="1">
      <c r="A380" s="1048" t="s">
        <v>1501</v>
      </c>
      <c r="B380" s="1049" t="s">
        <v>1502</v>
      </c>
      <c r="C380" s="1049"/>
      <c r="D380" s="1049"/>
      <c r="E380" s="1049"/>
      <c r="F380" s="1049"/>
      <c r="G380" s="1049"/>
      <c r="H380" s="1049"/>
      <c r="I380" s="1049"/>
      <c r="J380" s="1049"/>
      <c r="K380" s="1049"/>
      <c r="L380" s="1049"/>
      <c r="M380" s="1049"/>
      <c r="N380" s="1049"/>
      <c r="O380" s="1049"/>
      <c r="P380" s="1049"/>
      <c r="Q380" s="1050"/>
      <c r="R380" s="1049" t="s">
        <v>953</v>
      </c>
      <c r="S380" s="1049" t="s">
        <v>953</v>
      </c>
      <c r="T380" s="1051">
        <v>15070</v>
      </c>
      <c r="U380" s="1051"/>
      <c r="V380" s="1051"/>
    </row>
    <row r="381" spans="1:22" ht="47.25" hidden="1">
      <c r="A381" s="1048" t="s">
        <v>1503</v>
      </c>
      <c r="B381" s="1049" t="s">
        <v>1504</v>
      </c>
      <c r="C381" s="1049"/>
      <c r="D381" s="1049"/>
      <c r="E381" s="1049"/>
      <c r="F381" s="1049"/>
      <c r="G381" s="1049"/>
      <c r="H381" s="1049"/>
      <c r="I381" s="1049"/>
      <c r="J381" s="1049"/>
      <c r="K381" s="1049"/>
      <c r="L381" s="1049"/>
      <c r="M381" s="1049"/>
      <c r="N381" s="1049"/>
      <c r="O381" s="1049"/>
      <c r="P381" s="1049"/>
      <c r="Q381" s="1050"/>
      <c r="R381" s="1049" t="s">
        <v>953</v>
      </c>
      <c r="S381" s="1049" t="s">
        <v>953</v>
      </c>
      <c r="T381" s="1051">
        <v>7171</v>
      </c>
      <c r="U381" s="1051"/>
      <c r="V381" s="1051"/>
    </row>
    <row r="382" spans="1:22" ht="78.75" hidden="1">
      <c r="A382" s="1053" t="s">
        <v>1505</v>
      </c>
      <c r="B382" s="1054" t="s">
        <v>1504</v>
      </c>
      <c r="C382" s="1054"/>
      <c r="D382" s="1054"/>
      <c r="E382" s="1054"/>
      <c r="F382" s="1054"/>
      <c r="G382" s="1054"/>
      <c r="H382" s="1054"/>
      <c r="I382" s="1054"/>
      <c r="J382" s="1054"/>
      <c r="K382" s="1054"/>
      <c r="L382" s="1054"/>
      <c r="M382" s="1054"/>
      <c r="N382" s="1054"/>
      <c r="O382" s="1054"/>
      <c r="P382" s="1054"/>
      <c r="Q382" s="1055">
        <v>400</v>
      </c>
      <c r="R382" s="1054" t="s">
        <v>290</v>
      </c>
      <c r="S382" s="1054" t="s">
        <v>1008</v>
      </c>
      <c r="T382" s="1056">
        <v>7171</v>
      </c>
      <c r="U382" s="1056"/>
      <c r="V382" s="1056"/>
    </row>
    <row r="383" spans="1:22" ht="47.25" hidden="1">
      <c r="A383" s="1048" t="s">
        <v>1506</v>
      </c>
      <c r="B383" s="1049" t="s">
        <v>1507</v>
      </c>
      <c r="C383" s="1049"/>
      <c r="D383" s="1049"/>
      <c r="E383" s="1049"/>
      <c r="F383" s="1049"/>
      <c r="G383" s="1049"/>
      <c r="H383" s="1049"/>
      <c r="I383" s="1049"/>
      <c r="J383" s="1049"/>
      <c r="K383" s="1049"/>
      <c r="L383" s="1049"/>
      <c r="M383" s="1049"/>
      <c r="N383" s="1049"/>
      <c r="O383" s="1049"/>
      <c r="P383" s="1049"/>
      <c r="Q383" s="1050"/>
      <c r="R383" s="1049" t="s">
        <v>953</v>
      </c>
      <c r="S383" s="1049" t="s">
        <v>953</v>
      </c>
      <c r="T383" s="1051">
        <v>7899</v>
      </c>
      <c r="U383" s="1051"/>
      <c r="V383" s="1051"/>
    </row>
    <row r="384" spans="1:22" ht="63" hidden="1">
      <c r="A384" s="1057" t="s">
        <v>1508</v>
      </c>
      <c r="B384" s="1054" t="s">
        <v>1507</v>
      </c>
      <c r="C384" s="1054"/>
      <c r="D384" s="1054"/>
      <c r="E384" s="1054"/>
      <c r="F384" s="1054"/>
      <c r="G384" s="1054"/>
      <c r="H384" s="1054"/>
      <c r="I384" s="1054"/>
      <c r="J384" s="1054"/>
      <c r="K384" s="1054"/>
      <c r="L384" s="1054"/>
      <c r="M384" s="1054"/>
      <c r="N384" s="1054"/>
      <c r="O384" s="1054"/>
      <c r="P384" s="1054"/>
      <c r="Q384" s="1055">
        <v>400</v>
      </c>
      <c r="R384" s="1054" t="s">
        <v>290</v>
      </c>
      <c r="S384" s="1054" t="s">
        <v>1008</v>
      </c>
      <c r="T384" s="1056">
        <v>7899</v>
      </c>
      <c r="U384" s="1056"/>
      <c r="V384" s="1056"/>
    </row>
    <row r="385" spans="1:22" ht="15.75" hidden="1">
      <c r="A385" s="1048" t="s">
        <v>1509</v>
      </c>
      <c r="B385" s="1049" t="s">
        <v>1510</v>
      </c>
      <c r="C385" s="1049"/>
      <c r="D385" s="1049"/>
      <c r="E385" s="1049"/>
      <c r="F385" s="1049"/>
      <c r="G385" s="1049"/>
      <c r="H385" s="1049"/>
      <c r="I385" s="1049"/>
      <c r="J385" s="1049"/>
      <c r="K385" s="1049"/>
      <c r="L385" s="1049"/>
      <c r="M385" s="1049"/>
      <c r="N385" s="1049"/>
      <c r="O385" s="1049"/>
      <c r="P385" s="1049"/>
      <c r="Q385" s="1050"/>
      <c r="R385" s="1049" t="s">
        <v>953</v>
      </c>
      <c r="S385" s="1049" t="s">
        <v>953</v>
      </c>
      <c r="T385" s="1051">
        <v>5893</v>
      </c>
      <c r="U385" s="1051"/>
      <c r="V385" s="1051"/>
    </row>
    <row r="386" spans="1:22" ht="31.5" hidden="1">
      <c r="A386" s="1048" t="s">
        <v>1511</v>
      </c>
      <c r="B386" s="1049" t="s">
        <v>1512</v>
      </c>
      <c r="C386" s="1049"/>
      <c r="D386" s="1049"/>
      <c r="E386" s="1049"/>
      <c r="F386" s="1049"/>
      <c r="G386" s="1049"/>
      <c r="H386" s="1049"/>
      <c r="I386" s="1049"/>
      <c r="J386" s="1049"/>
      <c r="K386" s="1049"/>
      <c r="L386" s="1049"/>
      <c r="M386" s="1049"/>
      <c r="N386" s="1049"/>
      <c r="O386" s="1049"/>
      <c r="P386" s="1049"/>
      <c r="Q386" s="1050"/>
      <c r="R386" s="1049" t="s">
        <v>953</v>
      </c>
      <c r="S386" s="1049" t="s">
        <v>953</v>
      </c>
      <c r="T386" s="1051">
        <v>1984</v>
      </c>
      <c r="U386" s="1051"/>
      <c r="V386" s="1051"/>
    </row>
    <row r="387" spans="1:22" ht="31.5" hidden="1">
      <c r="A387" s="1057" t="s">
        <v>1513</v>
      </c>
      <c r="B387" s="1054" t="s">
        <v>1512</v>
      </c>
      <c r="C387" s="1054"/>
      <c r="D387" s="1054"/>
      <c r="E387" s="1054"/>
      <c r="F387" s="1054"/>
      <c r="G387" s="1054"/>
      <c r="H387" s="1054"/>
      <c r="I387" s="1054"/>
      <c r="J387" s="1054"/>
      <c r="K387" s="1054"/>
      <c r="L387" s="1054"/>
      <c r="M387" s="1054"/>
      <c r="N387" s="1054"/>
      <c r="O387" s="1054"/>
      <c r="P387" s="1054"/>
      <c r="Q387" s="1055">
        <v>300</v>
      </c>
      <c r="R387" s="1054" t="s">
        <v>290</v>
      </c>
      <c r="S387" s="1054" t="s">
        <v>961</v>
      </c>
      <c r="T387" s="1056">
        <v>1984</v>
      </c>
      <c r="U387" s="1056"/>
      <c r="V387" s="1056"/>
    </row>
    <row r="388" spans="1:22" ht="31.5" hidden="1">
      <c r="A388" s="1048" t="s">
        <v>1514</v>
      </c>
      <c r="B388" s="1049" t="s">
        <v>1515</v>
      </c>
      <c r="C388" s="1049"/>
      <c r="D388" s="1049"/>
      <c r="E388" s="1049"/>
      <c r="F388" s="1049"/>
      <c r="G388" s="1049"/>
      <c r="H388" s="1049"/>
      <c r="I388" s="1049"/>
      <c r="J388" s="1049"/>
      <c r="K388" s="1049"/>
      <c r="L388" s="1049"/>
      <c r="M388" s="1049"/>
      <c r="N388" s="1049"/>
      <c r="O388" s="1049"/>
      <c r="P388" s="1049"/>
      <c r="Q388" s="1050"/>
      <c r="R388" s="1049" t="s">
        <v>953</v>
      </c>
      <c r="S388" s="1049" t="s">
        <v>953</v>
      </c>
      <c r="T388" s="1051">
        <v>1958</v>
      </c>
      <c r="U388" s="1051"/>
      <c r="V388" s="1051"/>
    </row>
    <row r="389" spans="1:22" ht="31.5" hidden="1">
      <c r="A389" s="1057" t="s">
        <v>1516</v>
      </c>
      <c r="B389" s="1054" t="s">
        <v>1515</v>
      </c>
      <c r="C389" s="1054"/>
      <c r="D389" s="1054"/>
      <c r="E389" s="1054"/>
      <c r="F389" s="1054"/>
      <c r="G389" s="1054"/>
      <c r="H389" s="1054"/>
      <c r="I389" s="1054"/>
      <c r="J389" s="1054"/>
      <c r="K389" s="1054"/>
      <c r="L389" s="1054"/>
      <c r="M389" s="1054"/>
      <c r="N389" s="1054"/>
      <c r="O389" s="1054"/>
      <c r="P389" s="1054"/>
      <c r="Q389" s="1055">
        <v>300</v>
      </c>
      <c r="R389" s="1054" t="s">
        <v>290</v>
      </c>
      <c r="S389" s="1054" t="s">
        <v>961</v>
      </c>
      <c r="T389" s="1056">
        <v>1958</v>
      </c>
      <c r="U389" s="1056"/>
      <c r="V389" s="1056"/>
    </row>
    <row r="390" spans="1:22" ht="31.5" hidden="1">
      <c r="A390" s="1048" t="s">
        <v>1517</v>
      </c>
      <c r="B390" s="1049" t="s">
        <v>1518</v>
      </c>
      <c r="C390" s="1049"/>
      <c r="D390" s="1049"/>
      <c r="E390" s="1049"/>
      <c r="F390" s="1049"/>
      <c r="G390" s="1049"/>
      <c r="H390" s="1049"/>
      <c r="I390" s="1049"/>
      <c r="J390" s="1049"/>
      <c r="K390" s="1049"/>
      <c r="L390" s="1049"/>
      <c r="M390" s="1049"/>
      <c r="N390" s="1049"/>
      <c r="O390" s="1049"/>
      <c r="P390" s="1049"/>
      <c r="Q390" s="1050"/>
      <c r="R390" s="1049" t="s">
        <v>953</v>
      </c>
      <c r="S390" s="1049" t="s">
        <v>953</v>
      </c>
      <c r="T390" s="1051">
        <v>1951</v>
      </c>
      <c r="U390" s="1051"/>
      <c r="V390" s="1051"/>
    </row>
    <row r="391" spans="1:22" ht="31.5" hidden="1">
      <c r="A391" s="1057" t="s">
        <v>1519</v>
      </c>
      <c r="B391" s="1054" t="s">
        <v>1518</v>
      </c>
      <c r="C391" s="1054"/>
      <c r="D391" s="1054"/>
      <c r="E391" s="1054"/>
      <c r="F391" s="1054"/>
      <c r="G391" s="1054"/>
      <c r="H391" s="1054"/>
      <c r="I391" s="1054"/>
      <c r="J391" s="1054"/>
      <c r="K391" s="1054"/>
      <c r="L391" s="1054"/>
      <c r="M391" s="1054"/>
      <c r="N391" s="1054"/>
      <c r="O391" s="1054"/>
      <c r="P391" s="1054"/>
      <c r="Q391" s="1055">
        <v>300</v>
      </c>
      <c r="R391" s="1054" t="s">
        <v>290</v>
      </c>
      <c r="S391" s="1054" t="s">
        <v>961</v>
      </c>
      <c r="T391" s="1056">
        <v>1951</v>
      </c>
      <c r="U391" s="1056"/>
      <c r="V391" s="1056"/>
    </row>
    <row r="392" spans="1:22" ht="31.5" hidden="1">
      <c r="A392" s="1048" t="s">
        <v>1520</v>
      </c>
      <c r="B392" s="1049" t="s">
        <v>1521</v>
      </c>
      <c r="C392" s="1049"/>
      <c r="D392" s="1049"/>
      <c r="E392" s="1049"/>
      <c r="F392" s="1049"/>
      <c r="G392" s="1049"/>
      <c r="H392" s="1049"/>
      <c r="I392" s="1049"/>
      <c r="J392" s="1049"/>
      <c r="K392" s="1049"/>
      <c r="L392" s="1049"/>
      <c r="M392" s="1049"/>
      <c r="N392" s="1049"/>
      <c r="O392" s="1049"/>
      <c r="P392" s="1049"/>
      <c r="Q392" s="1050"/>
      <c r="R392" s="1049" t="s">
        <v>953</v>
      </c>
      <c r="S392" s="1049" t="s">
        <v>953</v>
      </c>
      <c r="T392" s="1051">
        <v>9661</v>
      </c>
      <c r="U392" s="1051"/>
      <c r="V392" s="1051"/>
    </row>
    <row r="393" spans="1:22" ht="63" hidden="1">
      <c r="A393" s="1052" t="s">
        <v>1522</v>
      </c>
      <c r="B393" s="1049" t="s">
        <v>1523</v>
      </c>
      <c r="C393" s="1049"/>
      <c r="D393" s="1049"/>
      <c r="E393" s="1049"/>
      <c r="F393" s="1049"/>
      <c r="G393" s="1049"/>
      <c r="H393" s="1049"/>
      <c r="I393" s="1049"/>
      <c r="J393" s="1049"/>
      <c r="K393" s="1049"/>
      <c r="L393" s="1049"/>
      <c r="M393" s="1049"/>
      <c r="N393" s="1049"/>
      <c r="O393" s="1049"/>
      <c r="P393" s="1049"/>
      <c r="Q393" s="1050"/>
      <c r="R393" s="1049" t="s">
        <v>953</v>
      </c>
      <c r="S393" s="1049" t="s">
        <v>953</v>
      </c>
      <c r="T393" s="1051">
        <v>6038</v>
      </c>
      <c r="U393" s="1051"/>
      <c r="V393" s="1051"/>
    </row>
    <row r="394" spans="1:22" ht="78.75" hidden="1">
      <c r="A394" s="1053" t="s">
        <v>1524</v>
      </c>
      <c r="B394" s="1054" t="s">
        <v>1523</v>
      </c>
      <c r="C394" s="1054"/>
      <c r="D394" s="1054"/>
      <c r="E394" s="1054"/>
      <c r="F394" s="1054"/>
      <c r="G394" s="1054"/>
      <c r="H394" s="1054"/>
      <c r="I394" s="1054"/>
      <c r="J394" s="1054"/>
      <c r="K394" s="1054"/>
      <c r="L394" s="1054"/>
      <c r="M394" s="1054"/>
      <c r="N394" s="1054"/>
      <c r="O394" s="1054"/>
      <c r="P394" s="1054"/>
      <c r="Q394" s="1055">
        <v>300</v>
      </c>
      <c r="R394" s="1054" t="s">
        <v>290</v>
      </c>
      <c r="S394" s="1054" t="s">
        <v>961</v>
      </c>
      <c r="T394" s="1056">
        <v>6038</v>
      </c>
      <c r="U394" s="1056"/>
      <c r="V394" s="1056"/>
    </row>
    <row r="395" spans="1:22" ht="63" hidden="1">
      <c r="A395" s="1048" t="s">
        <v>1525</v>
      </c>
      <c r="B395" s="1049" t="s">
        <v>1526</v>
      </c>
      <c r="C395" s="1049"/>
      <c r="D395" s="1049"/>
      <c r="E395" s="1049"/>
      <c r="F395" s="1049"/>
      <c r="G395" s="1049"/>
      <c r="H395" s="1049"/>
      <c r="I395" s="1049"/>
      <c r="J395" s="1049"/>
      <c r="K395" s="1049"/>
      <c r="L395" s="1049"/>
      <c r="M395" s="1049"/>
      <c r="N395" s="1049"/>
      <c r="O395" s="1049"/>
      <c r="P395" s="1049"/>
      <c r="Q395" s="1050"/>
      <c r="R395" s="1049" t="s">
        <v>953</v>
      </c>
      <c r="S395" s="1049" t="s">
        <v>953</v>
      </c>
      <c r="T395" s="1051">
        <v>3623</v>
      </c>
      <c r="U395" s="1051"/>
      <c r="V395" s="1051"/>
    </row>
    <row r="396" spans="1:22" ht="78.75" hidden="1">
      <c r="A396" s="1053" t="s">
        <v>1527</v>
      </c>
      <c r="B396" s="1054" t="s">
        <v>1526</v>
      </c>
      <c r="C396" s="1054"/>
      <c r="D396" s="1054"/>
      <c r="E396" s="1054"/>
      <c r="F396" s="1054"/>
      <c r="G396" s="1054"/>
      <c r="H396" s="1054"/>
      <c r="I396" s="1054"/>
      <c r="J396" s="1054"/>
      <c r="K396" s="1054"/>
      <c r="L396" s="1054"/>
      <c r="M396" s="1054"/>
      <c r="N396" s="1054"/>
      <c r="O396" s="1054"/>
      <c r="P396" s="1054"/>
      <c r="Q396" s="1055">
        <v>300</v>
      </c>
      <c r="R396" s="1054" t="s">
        <v>290</v>
      </c>
      <c r="S396" s="1054" t="s">
        <v>961</v>
      </c>
      <c r="T396" s="1056">
        <v>3623</v>
      </c>
      <c r="U396" s="1056"/>
      <c r="V396" s="1056"/>
    </row>
    <row r="397" spans="1:22" ht="31.5" hidden="1">
      <c r="A397" s="1048" t="s">
        <v>1528</v>
      </c>
      <c r="B397" s="1049" t="s">
        <v>1529</v>
      </c>
      <c r="C397" s="1049"/>
      <c r="D397" s="1049"/>
      <c r="E397" s="1049"/>
      <c r="F397" s="1049"/>
      <c r="G397" s="1049"/>
      <c r="H397" s="1049"/>
      <c r="I397" s="1049"/>
      <c r="J397" s="1049"/>
      <c r="K397" s="1049"/>
      <c r="L397" s="1049"/>
      <c r="M397" s="1049"/>
      <c r="N397" s="1049"/>
      <c r="O397" s="1049"/>
      <c r="P397" s="1049"/>
      <c r="Q397" s="1050"/>
      <c r="R397" s="1049" t="s">
        <v>953</v>
      </c>
      <c r="S397" s="1049" t="s">
        <v>953</v>
      </c>
      <c r="T397" s="1051">
        <v>99579.7</v>
      </c>
      <c r="U397" s="1051"/>
      <c r="V397" s="1051"/>
    </row>
    <row r="398" spans="1:22" ht="47.25" hidden="1">
      <c r="A398" s="1048" t="s">
        <v>1530</v>
      </c>
      <c r="B398" s="1049" t="s">
        <v>1531</v>
      </c>
      <c r="C398" s="1049"/>
      <c r="D398" s="1049"/>
      <c r="E398" s="1049"/>
      <c r="F398" s="1049"/>
      <c r="G398" s="1049"/>
      <c r="H398" s="1049"/>
      <c r="I398" s="1049"/>
      <c r="J398" s="1049"/>
      <c r="K398" s="1049"/>
      <c r="L398" s="1049"/>
      <c r="M398" s="1049"/>
      <c r="N398" s="1049"/>
      <c r="O398" s="1049"/>
      <c r="P398" s="1049"/>
      <c r="Q398" s="1050"/>
      <c r="R398" s="1049" t="s">
        <v>953</v>
      </c>
      <c r="S398" s="1049" t="s">
        <v>953</v>
      </c>
      <c r="T398" s="1051">
        <v>22514.5</v>
      </c>
      <c r="U398" s="1051"/>
      <c r="V398" s="1051"/>
    </row>
    <row r="399" spans="1:22" ht="63" hidden="1">
      <c r="A399" s="1057" t="s">
        <v>1532</v>
      </c>
      <c r="B399" s="1054" t="s">
        <v>1531</v>
      </c>
      <c r="C399" s="1054"/>
      <c r="D399" s="1054"/>
      <c r="E399" s="1054"/>
      <c r="F399" s="1054"/>
      <c r="G399" s="1054"/>
      <c r="H399" s="1054"/>
      <c r="I399" s="1054"/>
      <c r="J399" s="1054"/>
      <c r="K399" s="1054"/>
      <c r="L399" s="1054"/>
      <c r="M399" s="1054"/>
      <c r="N399" s="1054"/>
      <c r="O399" s="1054"/>
      <c r="P399" s="1054"/>
      <c r="Q399" s="1055">
        <v>400</v>
      </c>
      <c r="R399" s="1054" t="s">
        <v>1429</v>
      </c>
      <c r="S399" s="1054" t="s">
        <v>990</v>
      </c>
      <c r="T399" s="1056">
        <v>22514.5</v>
      </c>
      <c r="U399" s="1056"/>
      <c r="V399" s="1056"/>
    </row>
    <row r="400" spans="1:22" ht="31.5" hidden="1">
      <c r="A400" s="1048" t="s">
        <v>1533</v>
      </c>
      <c r="B400" s="1049" t="s">
        <v>1534</v>
      </c>
      <c r="C400" s="1049"/>
      <c r="D400" s="1049"/>
      <c r="E400" s="1049"/>
      <c r="F400" s="1049"/>
      <c r="G400" s="1049"/>
      <c r="H400" s="1049"/>
      <c r="I400" s="1049"/>
      <c r="J400" s="1049"/>
      <c r="K400" s="1049"/>
      <c r="L400" s="1049"/>
      <c r="M400" s="1049"/>
      <c r="N400" s="1049"/>
      <c r="O400" s="1049"/>
      <c r="P400" s="1049"/>
      <c r="Q400" s="1050"/>
      <c r="R400" s="1049" t="s">
        <v>953</v>
      </c>
      <c r="S400" s="1049" t="s">
        <v>953</v>
      </c>
      <c r="T400" s="1051">
        <v>8117.5</v>
      </c>
      <c r="U400" s="1051"/>
      <c r="V400" s="1051"/>
    </row>
    <row r="401" spans="1:22" ht="47.25" hidden="1">
      <c r="A401" s="1057" t="s">
        <v>1535</v>
      </c>
      <c r="B401" s="1054" t="s">
        <v>1534</v>
      </c>
      <c r="C401" s="1054"/>
      <c r="D401" s="1054"/>
      <c r="E401" s="1054"/>
      <c r="F401" s="1054"/>
      <c r="G401" s="1054"/>
      <c r="H401" s="1054"/>
      <c r="I401" s="1054"/>
      <c r="J401" s="1054"/>
      <c r="K401" s="1054"/>
      <c r="L401" s="1054"/>
      <c r="M401" s="1054"/>
      <c r="N401" s="1054"/>
      <c r="O401" s="1054"/>
      <c r="P401" s="1054"/>
      <c r="Q401" s="1055">
        <v>400</v>
      </c>
      <c r="R401" s="1054" t="s">
        <v>1429</v>
      </c>
      <c r="S401" s="1054" t="s">
        <v>990</v>
      </c>
      <c r="T401" s="1056">
        <v>8117.5</v>
      </c>
      <c r="U401" s="1056"/>
      <c r="V401" s="1056"/>
    </row>
    <row r="402" spans="1:22" ht="31.5" hidden="1">
      <c r="A402" s="1048" t="s">
        <v>1536</v>
      </c>
      <c r="B402" s="1049" t="s">
        <v>1537</v>
      </c>
      <c r="C402" s="1049"/>
      <c r="D402" s="1049"/>
      <c r="E402" s="1049"/>
      <c r="F402" s="1049"/>
      <c r="G402" s="1049"/>
      <c r="H402" s="1049"/>
      <c r="I402" s="1049"/>
      <c r="J402" s="1049"/>
      <c r="K402" s="1049"/>
      <c r="L402" s="1049"/>
      <c r="M402" s="1049"/>
      <c r="N402" s="1049"/>
      <c r="O402" s="1049"/>
      <c r="P402" s="1049"/>
      <c r="Q402" s="1050"/>
      <c r="R402" s="1049" t="s">
        <v>953</v>
      </c>
      <c r="S402" s="1049" t="s">
        <v>953</v>
      </c>
      <c r="T402" s="1051">
        <v>68947.8</v>
      </c>
      <c r="U402" s="1051"/>
      <c r="V402" s="1051"/>
    </row>
    <row r="403" spans="1:22" ht="47.25" hidden="1">
      <c r="A403" s="1057" t="s">
        <v>1538</v>
      </c>
      <c r="B403" s="1054" t="s">
        <v>1537</v>
      </c>
      <c r="C403" s="1054"/>
      <c r="D403" s="1054"/>
      <c r="E403" s="1054"/>
      <c r="F403" s="1054"/>
      <c r="G403" s="1054"/>
      <c r="H403" s="1054"/>
      <c r="I403" s="1054"/>
      <c r="J403" s="1054"/>
      <c r="K403" s="1054"/>
      <c r="L403" s="1054"/>
      <c r="M403" s="1054"/>
      <c r="N403" s="1054"/>
      <c r="O403" s="1054"/>
      <c r="P403" s="1054"/>
      <c r="Q403" s="1055">
        <v>400</v>
      </c>
      <c r="R403" s="1054" t="s">
        <v>1429</v>
      </c>
      <c r="S403" s="1054" t="s">
        <v>990</v>
      </c>
      <c r="T403" s="1056">
        <v>68947.8</v>
      </c>
      <c r="U403" s="1056"/>
      <c r="V403" s="1056"/>
    </row>
    <row r="404" spans="1:22" ht="31.5" hidden="1">
      <c r="A404" s="1048" t="s">
        <v>1539</v>
      </c>
      <c r="B404" s="1049" t="s">
        <v>1540</v>
      </c>
      <c r="C404" s="1049"/>
      <c r="D404" s="1049"/>
      <c r="E404" s="1049"/>
      <c r="F404" s="1049"/>
      <c r="G404" s="1049"/>
      <c r="H404" s="1049"/>
      <c r="I404" s="1049"/>
      <c r="J404" s="1049"/>
      <c r="K404" s="1049"/>
      <c r="L404" s="1049"/>
      <c r="M404" s="1049"/>
      <c r="N404" s="1049"/>
      <c r="O404" s="1049"/>
      <c r="P404" s="1049"/>
      <c r="Q404" s="1050"/>
      <c r="R404" s="1049" t="s">
        <v>953</v>
      </c>
      <c r="S404" s="1049" t="s">
        <v>953</v>
      </c>
      <c r="T404" s="1051">
        <v>106560.1</v>
      </c>
      <c r="U404" s="1051"/>
      <c r="V404" s="1051"/>
    </row>
    <row r="405" spans="1:22" ht="15.75" hidden="1">
      <c r="A405" s="1048" t="s">
        <v>1541</v>
      </c>
      <c r="B405" s="1049" t="s">
        <v>1542</v>
      </c>
      <c r="C405" s="1049"/>
      <c r="D405" s="1049"/>
      <c r="E405" s="1049"/>
      <c r="F405" s="1049"/>
      <c r="G405" s="1049"/>
      <c r="H405" s="1049"/>
      <c r="I405" s="1049"/>
      <c r="J405" s="1049"/>
      <c r="K405" s="1049"/>
      <c r="L405" s="1049"/>
      <c r="M405" s="1049"/>
      <c r="N405" s="1049"/>
      <c r="O405" s="1049"/>
      <c r="P405" s="1049"/>
      <c r="Q405" s="1050"/>
      <c r="R405" s="1049" t="s">
        <v>953</v>
      </c>
      <c r="S405" s="1049" t="s">
        <v>953</v>
      </c>
      <c r="T405" s="1051">
        <v>43670.1</v>
      </c>
      <c r="U405" s="1051"/>
      <c r="V405" s="1051"/>
    </row>
    <row r="406" spans="1:22" ht="31.5" hidden="1">
      <c r="A406" s="1048" t="s">
        <v>1543</v>
      </c>
      <c r="B406" s="1049" t="s">
        <v>1544</v>
      </c>
      <c r="C406" s="1049"/>
      <c r="D406" s="1049"/>
      <c r="E406" s="1049"/>
      <c r="F406" s="1049"/>
      <c r="G406" s="1049"/>
      <c r="H406" s="1049"/>
      <c r="I406" s="1049"/>
      <c r="J406" s="1049"/>
      <c r="K406" s="1049"/>
      <c r="L406" s="1049"/>
      <c r="M406" s="1049"/>
      <c r="N406" s="1049"/>
      <c r="O406" s="1049"/>
      <c r="P406" s="1049"/>
      <c r="Q406" s="1050"/>
      <c r="R406" s="1049" t="s">
        <v>953</v>
      </c>
      <c r="S406" s="1049" t="s">
        <v>953</v>
      </c>
      <c r="T406" s="1051">
        <v>500.2</v>
      </c>
      <c r="U406" s="1051"/>
      <c r="V406" s="1051"/>
    </row>
    <row r="407" spans="1:22" ht="47.25" hidden="1">
      <c r="A407" s="1057" t="s">
        <v>1545</v>
      </c>
      <c r="B407" s="1054" t="s">
        <v>1544</v>
      </c>
      <c r="C407" s="1054"/>
      <c r="D407" s="1054"/>
      <c r="E407" s="1054"/>
      <c r="F407" s="1054"/>
      <c r="G407" s="1054"/>
      <c r="H407" s="1054"/>
      <c r="I407" s="1054"/>
      <c r="J407" s="1054"/>
      <c r="K407" s="1054"/>
      <c r="L407" s="1054"/>
      <c r="M407" s="1054"/>
      <c r="N407" s="1054"/>
      <c r="O407" s="1054"/>
      <c r="P407" s="1054"/>
      <c r="Q407" s="1055">
        <v>200</v>
      </c>
      <c r="R407" s="1054" t="s">
        <v>1429</v>
      </c>
      <c r="S407" s="1054" t="s">
        <v>961</v>
      </c>
      <c r="T407" s="1056">
        <v>500.2</v>
      </c>
      <c r="U407" s="1056"/>
      <c r="V407" s="1056"/>
    </row>
    <row r="408" spans="1:22" ht="15.75" hidden="1">
      <c r="A408" s="1048" t="s">
        <v>1546</v>
      </c>
      <c r="B408" s="1049" t="s">
        <v>1547</v>
      </c>
      <c r="C408" s="1049"/>
      <c r="D408" s="1049"/>
      <c r="E408" s="1049"/>
      <c r="F408" s="1049"/>
      <c r="G408" s="1049"/>
      <c r="H408" s="1049"/>
      <c r="I408" s="1049"/>
      <c r="J408" s="1049"/>
      <c r="K408" s="1049"/>
      <c r="L408" s="1049"/>
      <c r="M408" s="1049"/>
      <c r="N408" s="1049"/>
      <c r="O408" s="1049"/>
      <c r="P408" s="1049"/>
      <c r="Q408" s="1050"/>
      <c r="R408" s="1049" t="s">
        <v>953</v>
      </c>
      <c r="S408" s="1049" t="s">
        <v>953</v>
      </c>
      <c r="T408" s="1051">
        <v>11597</v>
      </c>
      <c r="U408" s="1051"/>
      <c r="V408" s="1051"/>
    </row>
    <row r="409" spans="1:22" ht="47.25" hidden="1">
      <c r="A409" s="1057" t="s">
        <v>1548</v>
      </c>
      <c r="B409" s="1054" t="s">
        <v>1547</v>
      </c>
      <c r="C409" s="1054"/>
      <c r="D409" s="1054"/>
      <c r="E409" s="1054"/>
      <c r="F409" s="1054"/>
      <c r="G409" s="1054"/>
      <c r="H409" s="1054"/>
      <c r="I409" s="1054"/>
      <c r="J409" s="1054"/>
      <c r="K409" s="1054"/>
      <c r="L409" s="1054"/>
      <c r="M409" s="1054"/>
      <c r="N409" s="1054"/>
      <c r="O409" s="1054"/>
      <c r="P409" s="1054"/>
      <c r="Q409" s="1055">
        <v>600</v>
      </c>
      <c r="R409" s="1054" t="s">
        <v>1429</v>
      </c>
      <c r="S409" s="1054" t="s">
        <v>961</v>
      </c>
      <c r="T409" s="1056">
        <v>11597</v>
      </c>
      <c r="U409" s="1056"/>
      <c r="V409" s="1056"/>
    </row>
    <row r="410" spans="1:22" ht="31.5" hidden="1">
      <c r="A410" s="1048" t="s">
        <v>1549</v>
      </c>
      <c r="B410" s="1049" t="s">
        <v>1550</v>
      </c>
      <c r="C410" s="1049"/>
      <c r="D410" s="1049"/>
      <c r="E410" s="1049"/>
      <c r="F410" s="1049"/>
      <c r="G410" s="1049"/>
      <c r="H410" s="1049"/>
      <c r="I410" s="1049"/>
      <c r="J410" s="1049"/>
      <c r="K410" s="1049"/>
      <c r="L410" s="1049"/>
      <c r="M410" s="1049"/>
      <c r="N410" s="1049"/>
      <c r="O410" s="1049"/>
      <c r="P410" s="1049"/>
      <c r="Q410" s="1050"/>
      <c r="R410" s="1049" t="s">
        <v>953</v>
      </c>
      <c r="S410" s="1049" t="s">
        <v>953</v>
      </c>
      <c r="T410" s="1051">
        <v>252.9</v>
      </c>
      <c r="U410" s="1051"/>
      <c r="V410" s="1051"/>
    </row>
    <row r="411" spans="1:22" ht="47.25" hidden="1">
      <c r="A411" s="1057" t="s">
        <v>1551</v>
      </c>
      <c r="B411" s="1054" t="s">
        <v>1550</v>
      </c>
      <c r="C411" s="1054"/>
      <c r="D411" s="1054"/>
      <c r="E411" s="1054"/>
      <c r="F411" s="1054"/>
      <c r="G411" s="1054"/>
      <c r="H411" s="1054"/>
      <c r="I411" s="1054"/>
      <c r="J411" s="1054"/>
      <c r="K411" s="1054"/>
      <c r="L411" s="1054"/>
      <c r="M411" s="1054"/>
      <c r="N411" s="1054"/>
      <c r="O411" s="1054"/>
      <c r="P411" s="1054"/>
      <c r="Q411" s="1055">
        <v>200</v>
      </c>
      <c r="R411" s="1054" t="s">
        <v>1429</v>
      </c>
      <c r="S411" s="1054" t="s">
        <v>961</v>
      </c>
      <c r="T411" s="1056">
        <v>252.9</v>
      </c>
      <c r="U411" s="1056"/>
      <c r="V411" s="1056"/>
    </row>
    <row r="412" spans="1:22" ht="31.5" hidden="1">
      <c r="A412" s="1048" t="s">
        <v>1552</v>
      </c>
      <c r="B412" s="1049" t="s">
        <v>1553</v>
      </c>
      <c r="C412" s="1049"/>
      <c r="D412" s="1049"/>
      <c r="E412" s="1049"/>
      <c r="F412" s="1049"/>
      <c r="G412" s="1049"/>
      <c r="H412" s="1049"/>
      <c r="I412" s="1049"/>
      <c r="J412" s="1049"/>
      <c r="K412" s="1049"/>
      <c r="L412" s="1049"/>
      <c r="M412" s="1049"/>
      <c r="N412" s="1049"/>
      <c r="O412" s="1049"/>
      <c r="P412" s="1049"/>
      <c r="Q412" s="1050"/>
      <c r="R412" s="1049" t="s">
        <v>953</v>
      </c>
      <c r="S412" s="1049" t="s">
        <v>953</v>
      </c>
      <c r="T412" s="1051">
        <v>31320</v>
      </c>
      <c r="U412" s="1051"/>
      <c r="V412" s="1051"/>
    </row>
    <row r="413" spans="1:22" ht="47.25" hidden="1">
      <c r="A413" s="1057" t="s">
        <v>1554</v>
      </c>
      <c r="B413" s="1054" t="s">
        <v>1553</v>
      </c>
      <c r="C413" s="1054"/>
      <c r="D413" s="1054"/>
      <c r="E413" s="1054"/>
      <c r="F413" s="1054"/>
      <c r="G413" s="1054"/>
      <c r="H413" s="1054"/>
      <c r="I413" s="1054"/>
      <c r="J413" s="1054"/>
      <c r="K413" s="1054"/>
      <c r="L413" s="1054"/>
      <c r="M413" s="1054"/>
      <c r="N413" s="1054"/>
      <c r="O413" s="1054"/>
      <c r="P413" s="1054"/>
      <c r="Q413" s="1055">
        <v>200</v>
      </c>
      <c r="R413" s="1054" t="s">
        <v>1429</v>
      </c>
      <c r="S413" s="1054" t="s">
        <v>961</v>
      </c>
      <c r="T413" s="1056">
        <v>4315.6000000000004</v>
      </c>
      <c r="U413" s="1056"/>
      <c r="V413" s="1056"/>
    </row>
    <row r="414" spans="1:22" ht="31.5" hidden="1">
      <c r="A414" s="1057" t="s">
        <v>1555</v>
      </c>
      <c r="B414" s="1054" t="s">
        <v>1553</v>
      </c>
      <c r="C414" s="1054"/>
      <c r="D414" s="1054"/>
      <c r="E414" s="1054"/>
      <c r="F414" s="1054"/>
      <c r="G414" s="1054"/>
      <c r="H414" s="1054"/>
      <c r="I414" s="1054"/>
      <c r="J414" s="1054"/>
      <c r="K414" s="1054"/>
      <c r="L414" s="1054"/>
      <c r="M414" s="1054"/>
      <c r="N414" s="1054"/>
      <c r="O414" s="1054"/>
      <c r="P414" s="1054"/>
      <c r="Q414" s="1055">
        <v>500</v>
      </c>
      <c r="R414" s="1054" t="s">
        <v>1429</v>
      </c>
      <c r="S414" s="1054" t="s">
        <v>961</v>
      </c>
      <c r="T414" s="1056">
        <v>27004.400000000001</v>
      </c>
      <c r="U414" s="1056"/>
      <c r="V414" s="1056"/>
    </row>
    <row r="415" spans="1:22" ht="47.25" hidden="1">
      <c r="A415" s="1048" t="s">
        <v>1556</v>
      </c>
      <c r="B415" s="1049" t="s">
        <v>1557</v>
      </c>
      <c r="C415" s="1049"/>
      <c r="D415" s="1049"/>
      <c r="E415" s="1049"/>
      <c r="F415" s="1049"/>
      <c r="G415" s="1049"/>
      <c r="H415" s="1049"/>
      <c r="I415" s="1049"/>
      <c r="J415" s="1049"/>
      <c r="K415" s="1049"/>
      <c r="L415" s="1049"/>
      <c r="M415" s="1049"/>
      <c r="N415" s="1049"/>
      <c r="O415" s="1049"/>
      <c r="P415" s="1049"/>
      <c r="Q415" s="1050"/>
      <c r="R415" s="1049" t="s">
        <v>953</v>
      </c>
      <c r="S415" s="1049" t="s">
        <v>953</v>
      </c>
      <c r="T415" s="1051">
        <v>60000</v>
      </c>
      <c r="U415" s="1051"/>
      <c r="V415" s="1051"/>
    </row>
    <row r="416" spans="1:22" ht="31.5" hidden="1">
      <c r="A416" s="1048" t="s">
        <v>1360</v>
      </c>
      <c r="B416" s="1049" t="s">
        <v>1558</v>
      </c>
      <c r="C416" s="1049"/>
      <c r="D416" s="1049"/>
      <c r="E416" s="1049"/>
      <c r="F416" s="1049"/>
      <c r="G416" s="1049"/>
      <c r="H416" s="1049"/>
      <c r="I416" s="1049"/>
      <c r="J416" s="1049"/>
      <c r="K416" s="1049"/>
      <c r="L416" s="1049"/>
      <c r="M416" s="1049"/>
      <c r="N416" s="1049"/>
      <c r="O416" s="1049"/>
      <c r="P416" s="1049"/>
      <c r="Q416" s="1050"/>
      <c r="R416" s="1049" t="s">
        <v>953</v>
      </c>
      <c r="S416" s="1049" t="s">
        <v>953</v>
      </c>
      <c r="T416" s="1051">
        <v>60000</v>
      </c>
      <c r="U416" s="1051"/>
      <c r="V416" s="1051"/>
    </row>
    <row r="417" spans="1:22" ht="47.25" hidden="1">
      <c r="A417" s="1057" t="s">
        <v>1362</v>
      </c>
      <c r="B417" s="1054" t="s">
        <v>1558</v>
      </c>
      <c r="C417" s="1054"/>
      <c r="D417" s="1054"/>
      <c r="E417" s="1054"/>
      <c r="F417" s="1054"/>
      <c r="G417" s="1054"/>
      <c r="H417" s="1054"/>
      <c r="I417" s="1054"/>
      <c r="J417" s="1054"/>
      <c r="K417" s="1054"/>
      <c r="L417" s="1054"/>
      <c r="M417" s="1054"/>
      <c r="N417" s="1054"/>
      <c r="O417" s="1054"/>
      <c r="P417" s="1054"/>
      <c r="Q417" s="1055">
        <v>400</v>
      </c>
      <c r="R417" s="1054" t="s">
        <v>1429</v>
      </c>
      <c r="S417" s="1054" t="s">
        <v>1038</v>
      </c>
      <c r="T417" s="1056">
        <v>60000</v>
      </c>
      <c r="U417" s="1056"/>
      <c r="V417" s="1056"/>
    </row>
    <row r="418" spans="1:22" ht="47.25" hidden="1">
      <c r="A418" s="1048" t="s">
        <v>1559</v>
      </c>
      <c r="B418" s="1049" t="s">
        <v>1560</v>
      </c>
      <c r="C418" s="1049"/>
      <c r="D418" s="1049"/>
      <c r="E418" s="1049"/>
      <c r="F418" s="1049"/>
      <c r="G418" s="1049"/>
      <c r="H418" s="1049"/>
      <c r="I418" s="1049"/>
      <c r="J418" s="1049"/>
      <c r="K418" s="1049"/>
      <c r="L418" s="1049"/>
      <c r="M418" s="1049"/>
      <c r="N418" s="1049"/>
      <c r="O418" s="1049"/>
      <c r="P418" s="1049"/>
      <c r="Q418" s="1050"/>
      <c r="R418" s="1049" t="s">
        <v>953</v>
      </c>
      <c r="S418" s="1049" t="s">
        <v>953</v>
      </c>
      <c r="T418" s="1051">
        <v>63</v>
      </c>
      <c r="U418" s="1051"/>
      <c r="V418" s="1051"/>
    </row>
    <row r="419" spans="1:22" ht="47.25" hidden="1">
      <c r="A419" s="1048" t="s">
        <v>1561</v>
      </c>
      <c r="B419" s="1049" t="s">
        <v>1562</v>
      </c>
      <c r="C419" s="1049"/>
      <c r="D419" s="1049"/>
      <c r="E419" s="1049"/>
      <c r="F419" s="1049"/>
      <c r="G419" s="1049"/>
      <c r="H419" s="1049"/>
      <c r="I419" s="1049"/>
      <c r="J419" s="1049"/>
      <c r="K419" s="1049"/>
      <c r="L419" s="1049"/>
      <c r="M419" s="1049"/>
      <c r="N419" s="1049"/>
      <c r="O419" s="1049"/>
      <c r="P419" s="1049"/>
      <c r="Q419" s="1050"/>
      <c r="R419" s="1049" t="s">
        <v>953</v>
      </c>
      <c r="S419" s="1049" t="s">
        <v>953</v>
      </c>
      <c r="T419" s="1051">
        <v>63</v>
      </c>
      <c r="U419" s="1051"/>
      <c r="V419" s="1051"/>
    </row>
    <row r="420" spans="1:22" ht="78.75" hidden="1">
      <c r="A420" s="1053" t="s">
        <v>1563</v>
      </c>
      <c r="B420" s="1054" t="s">
        <v>1562</v>
      </c>
      <c r="C420" s="1054"/>
      <c r="D420" s="1054"/>
      <c r="E420" s="1054"/>
      <c r="F420" s="1054"/>
      <c r="G420" s="1054"/>
      <c r="H420" s="1054"/>
      <c r="I420" s="1054"/>
      <c r="J420" s="1054"/>
      <c r="K420" s="1054"/>
      <c r="L420" s="1054"/>
      <c r="M420" s="1054"/>
      <c r="N420" s="1054"/>
      <c r="O420" s="1054"/>
      <c r="P420" s="1054"/>
      <c r="Q420" s="1055">
        <v>600</v>
      </c>
      <c r="R420" s="1054" t="s">
        <v>1429</v>
      </c>
      <c r="S420" s="1054" t="s">
        <v>961</v>
      </c>
      <c r="T420" s="1056">
        <v>63</v>
      </c>
      <c r="U420" s="1056"/>
      <c r="V420" s="1056"/>
    </row>
    <row r="421" spans="1:22" ht="31.5" hidden="1">
      <c r="A421" s="1048" t="s">
        <v>1564</v>
      </c>
      <c r="B421" s="1049" t="s">
        <v>1565</v>
      </c>
      <c r="C421" s="1049"/>
      <c r="D421" s="1049"/>
      <c r="E421" s="1049"/>
      <c r="F421" s="1049"/>
      <c r="G421" s="1049"/>
      <c r="H421" s="1049"/>
      <c r="I421" s="1049"/>
      <c r="J421" s="1049"/>
      <c r="K421" s="1049"/>
      <c r="L421" s="1049"/>
      <c r="M421" s="1049"/>
      <c r="N421" s="1049"/>
      <c r="O421" s="1049"/>
      <c r="P421" s="1049"/>
      <c r="Q421" s="1050"/>
      <c r="R421" s="1049" t="s">
        <v>953</v>
      </c>
      <c r="S421" s="1049" t="s">
        <v>953</v>
      </c>
      <c r="T421" s="1051">
        <v>1927</v>
      </c>
      <c r="U421" s="1051"/>
      <c r="V421" s="1051"/>
    </row>
    <row r="422" spans="1:22" ht="31.5" hidden="1">
      <c r="A422" s="1048" t="s">
        <v>1566</v>
      </c>
      <c r="B422" s="1049" t="s">
        <v>1567</v>
      </c>
      <c r="C422" s="1049"/>
      <c r="D422" s="1049"/>
      <c r="E422" s="1049"/>
      <c r="F422" s="1049"/>
      <c r="G422" s="1049"/>
      <c r="H422" s="1049"/>
      <c r="I422" s="1049"/>
      <c r="J422" s="1049"/>
      <c r="K422" s="1049"/>
      <c r="L422" s="1049"/>
      <c r="M422" s="1049"/>
      <c r="N422" s="1049"/>
      <c r="O422" s="1049"/>
      <c r="P422" s="1049"/>
      <c r="Q422" s="1050"/>
      <c r="R422" s="1049" t="s">
        <v>953</v>
      </c>
      <c r="S422" s="1049" t="s">
        <v>953</v>
      </c>
      <c r="T422" s="1051">
        <v>1927</v>
      </c>
      <c r="U422" s="1051"/>
      <c r="V422" s="1051"/>
    </row>
    <row r="423" spans="1:22" ht="47.25" hidden="1">
      <c r="A423" s="1057" t="s">
        <v>1568</v>
      </c>
      <c r="B423" s="1054" t="s">
        <v>1567</v>
      </c>
      <c r="C423" s="1054"/>
      <c r="D423" s="1054"/>
      <c r="E423" s="1054"/>
      <c r="F423" s="1054"/>
      <c r="G423" s="1054"/>
      <c r="H423" s="1054"/>
      <c r="I423" s="1054"/>
      <c r="J423" s="1054"/>
      <c r="K423" s="1054"/>
      <c r="L423" s="1054"/>
      <c r="M423" s="1054"/>
      <c r="N423" s="1054"/>
      <c r="O423" s="1054"/>
      <c r="P423" s="1054"/>
      <c r="Q423" s="1055">
        <v>200</v>
      </c>
      <c r="R423" s="1054" t="s">
        <v>1429</v>
      </c>
      <c r="S423" s="1054" t="s">
        <v>990</v>
      </c>
      <c r="T423" s="1056">
        <v>1861</v>
      </c>
      <c r="U423" s="1056"/>
      <c r="V423" s="1056"/>
    </row>
    <row r="424" spans="1:22" ht="31.5" hidden="1">
      <c r="A424" s="1057" t="s">
        <v>1569</v>
      </c>
      <c r="B424" s="1054" t="s">
        <v>1567</v>
      </c>
      <c r="C424" s="1054"/>
      <c r="D424" s="1054"/>
      <c r="E424" s="1054"/>
      <c r="F424" s="1054"/>
      <c r="G424" s="1054"/>
      <c r="H424" s="1054"/>
      <c r="I424" s="1054"/>
      <c r="J424" s="1054"/>
      <c r="K424" s="1054"/>
      <c r="L424" s="1054"/>
      <c r="M424" s="1054"/>
      <c r="N424" s="1054"/>
      <c r="O424" s="1054"/>
      <c r="P424" s="1054"/>
      <c r="Q424" s="1055">
        <v>800</v>
      </c>
      <c r="R424" s="1054" t="s">
        <v>1429</v>
      </c>
      <c r="S424" s="1054" t="s">
        <v>990</v>
      </c>
      <c r="T424" s="1056">
        <v>66</v>
      </c>
      <c r="U424" s="1056"/>
      <c r="V424" s="1056"/>
    </row>
    <row r="425" spans="1:22" ht="31.5" hidden="1">
      <c r="A425" s="1048" t="s">
        <v>1570</v>
      </c>
      <c r="B425" s="1049" t="s">
        <v>1571</v>
      </c>
      <c r="C425" s="1049"/>
      <c r="D425" s="1049"/>
      <c r="E425" s="1049"/>
      <c r="F425" s="1049"/>
      <c r="G425" s="1049"/>
      <c r="H425" s="1049"/>
      <c r="I425" s="1049"/>
      <c r="J425" s="1049"/>
      <c r="K425" s="1049"/>
      <c r="L425" s="1049"/>
      <c r="M425" s="1049"/>
      <c r="N425" s="1049"/>
      <c r="O425" s="1049"/>
      <c r="P425" s="1049"/>
      <c r="Q425" s="1050"/>
      <c r="R425" s="1049" t="s">
        <v>953</v>
      </c>
      <c r="S425" s="1049" t="s">
        <v>953</v>
      </c>
      <c r="T425" s="1051">
        <v>900</v>
      </c>
      <c r="U425" s="1051"/>
      <c r="V425" s="1051"/>
    </row>
    <row r="426" spans="1:22" ht="31.5" hidden="1">
      <c r="A426" s="1048" t="s">
        <v>1572</v>
      </c>
      <c r="B426" s="1049" t="s">
        <v>1573</v>
      </c>
      <c r="C426" s="1049"/>
      <c r="D426" s="1049"/>
      <c r="E426" s="1049"/>
      <c r="F426" s="1049"/>
      <c r="G426" s="1049"/>
      <c r="H426" s="1049"/>
      <c r="I426" s="1049"/>
      <c r="J426" s="1049"/>
      <c r="K426" s="1049"/>
      <c r="L426" s="1049"/>
      <c r="M426" s="1049"/>
      <c r="N426" s="1049"/>
      <c r="O426" s="1049"/>
      <c r="P426" s="1049"/>
      <c r="Q426" s="1050"/>
      <c r="R426" s="1049" t="s">
        <v>953</v>
      </c>
      <c r="S426" s="1049" t="s">
        <v>953</v>
      </c>
      <c r="T426" s="1051">
        <v>900</v>
      </c>
      <c r="U426" s="1051"/>
      <c r="V426" s="1051"/>
    </row>
    <row r="427" spans="1:22" ht="47.25" hidden="1">
      <c r="A427" s="1057" t="s">
        <v>1574</v>
      </c>
      <c r="B427" s="1054" t="s">
        <v>1573</v>
      </c>
      <c r="C427" s="1054"/>
      <c r="D427" s="1054"/>
      <c r="E427" s="1054"/>
      <c r="F427" s="1054"/>
      <c r="G427" s="1054"/>
      <c r="H427" s="1054"/>
      <c r="I427" s="1054"/>
      <c r="J427" s="1054"/>
      <c r="K427" s="1054"/>
      <c r="L427" s="1054"/>
      <c r="M427" s="1054"/>
      <c r="N427" s="1054"/>
      <c r="O427" s="1054"/>
      <c r="P427" s="1054"/>
      <c r="Q427" s="1055">
        <v>800</v>
      </c>
      <c r="R427" s="1054" t="s">
        <v>1429</v>
      </c>
      <c r="S427" s="1054" t="s">
        <v>1038</v>
      </c>
      <c r="T427" s="1056">
        <v>900</v>
      </c>
      <c r="U427" s="1056"/>
      <c r="V427" s="1056"/>
    </row>
    <row r="428" spans="1:22" ht="47.25" hidden="1">
      <c r="A428" s="1048" t="s">
        <v>1575</v>
      </c>
      <c r="B428" s="1049" t="s">
        <v>1576</v>
      </c>
      <c r="C428" s="1049"/>
      <c r="D428" s="1049"/>
      <c r="E428" s="1049"/>
      <c r="F428" s="1049"/>
      <c r="G428" s="1049"/>
      <c r="H428" s="1049"/>
      <c r="I428" s="1049"/>
      <c r="J428" s="1049"/>
      <c r="K428" s="1049"/>
      <c r="L428" s="1049"/>
      <c r="M428" s="1049"/>
      <c r="N428" s="1049"/>
      <c r="O428" s="1049"/>
      <c r="P428" s="1049"/>
      <c r="Q428" s="1050"/>
      <c r="R428" s="1049" t="s">
        <v>953</v>
      </c>
      <c r="S428" s="1049" t="s">
        <v>953</v>
      </c>
      <c r="T428" s="1051">
        <v>12250.8</v>
      </c>
      <c r="U428" s="1051"/>
      <c r="V428" s="1051"/>
    </row>
    <row r="429" spans="1:22" ht="31.5" hidden="1">
      <c r="A429" s="1048" t="s">
        <v>1577</v>
      </c>
      <c r="B429" s="1049" t="s">
        <v>1578</v>
      </c>
      <c r="C429" s="1049"/>
      <c r="D429" s="1049"/>
      <c r="E429" s="1049"/>
      <c r="F429" s="1049"/>
      <c r="G429" s="1049"/>
      <c r="H429" s="1049"/>
      <c r="I429" s="1049"/>
      <c r="J429" s="1049"/>
      <c r="K429" s="1049"/>
      <c r="L429" s="1049"/>
      <c r="M429" s="1049"/>
      <c r="N429" s="1049"/>
      <c r="O429" s="1049"/>
      <c r="P429" s="1049"/>
      <c r="Q429" s="1050"/>
      <c r="R429" s="1049" t="s">
        <v>953</v>
      </c>
      <c r="S429" s="1049" t="s">
        <v>953</v>
      </c>
      <c r="T429" s="1051">
        <v>12250.8</v>
      </c>
      <c r="U429" s="1051"/>
      <c r="V429" s="1051"/>
    </row>
    <row r="430" spans="1:22" ht="15.75" hidden="1">
      <c r="A430" s="1048" t="s">
        <v>1546</v>
      </c>
      <c r="B430" s="1049" t="s">
        <v>1579</v>
      </c>
      <c r="C430" s="1049"/>
      <c r="D430" s="1049"/>
      <c r="E430" s="1049"/>
      <c r="F430" s="1049"/>
      <c r="G430" s="1049"/>
      <c r="H430" s="1049"/>
      <c r="I430" s="1049"/>
      <c r="J430" s="1049"/>
      <c r="K430" s="1049"/>
      <c r="L430" s="1049"/>
      <c r="M430" s="1049"/>
      <c r="N430" s="1049"/>
      <c r="O430" s="1049"/>
      <c r="P430" s="1049"/>
      <c r="Q430" s="1050"/>
      <c r="R430" s="1049" t="s">
        <v>953</v>
      </c>
      <c r="S430" s="1049" t="s">
        <v>953</v>
      </c>
      <c r="T430" s="1051">
        <v>12250.8</v>
      </c>
      <c r="U430" s="1051"/>
      <c r="V430" s="1051"/>
    </row>
    <row r="431" spans="1:22" ht="63" hidden="1">
      <c r="A431" s="1053" t="s">
        <v>1580</v>
      </c>
      <c r="B431" s="1054" t="s">
        <v>1579</v>
      </c>
      <c r="C431" s="1054"/>
      <c r="D431" s="1054"/>
      <c r="E431" s="1054"/>
      <c r="F431" s="1054"/>
      <c r="G431" s="1054"/>
      <c r="H431" s="1054"/>
      <c r="I431" s="1054"/>
      <c r="J431" s="1054"/>
      <c r="K431" s="1054"/>
      <c r="L431" s="1054"/>
      <c r="M431" s="1054"/>
      <c r="N431" s="1054"/>
      <c r="O431" s="1054"/>
      <c r="P431" s="1054"/>
      <c r="Q431" s="1055">
        <v>100</v>
      </c>
      <c r="R431" s="1054" t="s">
        <v>1008</v>
      </c>
      <c r="S431" s="1054" t="s">
        <v>294</v>
      </c>
      <c r="T431" s="1056">
        <v>10143.6</v>
      </c>
      <c r="U431" s="1056"/>
      <c r="V431" s="1056"/>
    </row>
    <row r="432" spans="1:22" ht="47.25" hidden="1">
      <c r="A432" s="1057" t="s">
        <v>1581</v>
      </c>
      <c r="B432" s="1054" t="s">
        <v>1579</v>
      </c>
      <c r="C432" s="1054"/>
      <c r="D432" s="1054"/>
      <c r="E432" s="1054"/>
      <c r="F432" s="1054"/>
      <c r="G432" s="1054"/>
      <c r="H432" s="1054"/>
      <c r="I432" s="1054"/>
      <c r="J432" s="1054"/>
      <c r="K432" s="1054"/>
      <c r="L432" s="1054"/>
      <c r="M432" s="1054"/>
      <c r="N432" s="1054"/>
      <c r="O432" s="1054"/>
      <c r="P432" s="1054"/>
      <c r="Q432" s="1055">
        <v>200</v>
      </c>
      <c r="R432" s="1054" t="s">
        <v>1008</v>
      </c>
      <c r="S432" s="1054" t="s">
        <v>294</v>
      </c>
      <c r="T432" s="1056">
        <v>1807.7</v>
      </c>
      <c r="U432" s="1056"/>
      <c r="V432" s="1056"/>
    </row>
    <row r="433" spans="1:22" ht="31.5" hidden="1">
      <c r="A433" s="1057" t="s">
        <v>1582</v>
      </c>
      <c r="B433" s="1054" t="s">
        <v>1579</v>
      </c>
      <c r="C433" s="1054"/>
      <c r="D433" s="1054"/>
      <c r="E433" s="1054"/>
      <c r="F433" s="1054"/>
      <c r="G433" s="1054"/>
      <c r="H433" s="1054"/>
      <c r="I433" s="1054"/>
      <c r="J433" s="1054"/>
      <c r="K433" s="1054"/>
      <c r="L433" s="1054"/>
      <c r="M433" s="1054"/>
      <c r="N433" s="1054"/>
      <c r="O433" s="1054"/>
      <c r="P433" s="1054"/>
      <c r="Q433" s="1055">
        <v>800</v>
      </c>
      <c r="R433" s="1054" t="s">
        <v>1008</v>
      </c>
      <c r="S433" s="1054" t="s">
        <v>294</v>
      </c>
      <c r="T433" s="1056">
        <v>299.5</v>
      </c>
      <c r="U433" s="1056"/>
      <c r="V433" s="1056"/>
    </row>
    <row r="434" spans="1:22" ht="31.5" hidden="1">
      <c r="A434" s="1048" t="s">
        <v>1583</v>
      </c>
      <c r="B434" s="1049" t="s">
        <v>1584</v>
      </c>
      <c r="C434" s="1049"/>
      <c r="D434" s="1049"/>
      <c r="E434" s="1049"/>
      <c r="F434" s="1049"/>
      <c r="G434" s="1049"/>
      <c r="H434" s="1049"/>
      <c r="I434" s="1049"/>
      <c r="J434" s="1049"/>
      <c r="K434" s="1049"/>
      <c r="L434" s="1049"/>
      <c r="M434" s="1049"/>
      <c r="N434" s="1049"/>
      <c r="O434" s="1049"/>
      <c r="P434" s="1049"/>
      <c r="Q434" s="1050"/>
      <c r="R434" s="1049" t="s">
        <v>953</v>
      </c>
      <c r="S434" s="1049" t="s">
        <v>953</v>
      </c>
      <c r="T434" s="1051">
        <v>21850</v>
      </c>
      <c r="U434" s="1051"/>
      <c r="V434" s="1051"/>
    </row>
    <row r="435" spans="1:22" ht="31.5" hidden="1">
      <c r="A435" s="1048" t="s">
        <v>1585</v>
      </c>
      <c r="B435" s="1049" t="s">
        <v>1586</v>
      </c>
      <c r="C435" s="1049"/>
      <c r="D435" s="1049"/>
      <c r="E435" s="1049"/>
      <c r="F435" s="1049"/>
      <c r="G435" s="1049"/>
      <c r="H435" s="1049"/>
      <c r="I435" s="1049"/>
      <c r="J435" s="1049"/>
      <c r="K435" s="1049"/>
      <c r="L435" s="1049"/>
      <c r="M435" s="1049"/>
      <c r="N435" s="1049"/>
      <c r="O435" s="1049"/>
      <c r="P435" s="1049"/>
      <c r="Q435" s="1050"/>
      <c r="R435" s="1049" t="s">
        <v>953</v>
      </c>
      <c r="S435" s="1049" t="s">
        <v>953</v>
      </c>
      <c r="T435" s="1051">
        <v>21850</v>
      </c>
      <c r="U435" s="1051"/>
      <c r="V435" s="1051"/>
    </row>
    <row r="436" spans="1:22" ht="31.5" hidden="1">
      <c r="A436" s="1048" t="s">
        <v>1577</v>
      </c>
      <c r="B436" s="1049" t="s">
        <v>1587</v>
      </c>
      <c r="C436" s="1049"/>
      <c r="D436" s="1049"/>
      <c r="E436" s="1049"/>
      <c r="F436" s="1049"/>
      <c r="G436" s="1049"/>
      <c r="H436" s="1049"/>
      <c r="I436" s="1049"/>
      <c r="J436" s="1049"/>
      <c r="K436" s="1049"/>
      <c r="L436" s="1049"/>
      <c r="M436" s="1049"/>
      <c r="N436" s="1049"/>
      <c r="O436" s="1049"/>
      <c r="P436" s="1049"/>
      <c r="Q436" s="1050"/>
      <c r="R436" s="1049" t="s">
        <v>953</v>
      </c>
      <c r="S436" s="1049" t="s">
        <v>953</v>
      </c>
      <c r="T436" s="1051">
        <v>21850</v>
      </c>
      <c r="U436" s="1051"/>
      <c r="V436" s="1051"/>
    </row>
    <row r="437" spans="1:22" ht="31.5" hidden="1">
      <c r="A437" s="1048" t="s">
        <v>986</v>
      </c>
      <c r="B437" s="1049" t="s">
        <v>1588</v>
      </c>
      <c r="C437" s="1049"/>
      <c r="D437" s="1049"/>
      <c r="E437" s="1049"/>
      <c r="F437" s="1049"/>
      <c r="G437" s="1049"/>
      <c r="H437" s="1049"/>
      <c r="I437" s="1049"/>
      <c r="J437" s="1049"/>
      <c r="K437" s="1049"/>
      <c r="L437" s="1049"/>
      <c r="M437" s="1049"/>
      <c r="N437" s="1049"/>
      <c r="O437" s="1049"/>
      <c r="P437" s="1049"/>
      <c r="Q437" s="1050"/>
      <c r="R437" s="1049" t="s">
        <v>953</v>
      </c>
      <c r="S437" s="1049" t="s">
        <v>953</v>
      </c>
      <c r="T437" s="1051">
        <v>21850</v>
      </c>
      <c r="U437" s="1051"/>
      <c r="V437" s="1051"/>
    </row>
    <row r="438" spans="1:22" ht="47.25" hidden="1">
      <c r="A438" s="1057" t="s">
        <v>988</v>
      </c>
      <c r="B438" s="1054" t="s">
        <v>1588</v>
      </c>
      <c r="C438" s="1054"/>
      <c r="D438" s="1054"/>
      <c r="E438" s="1054"/>
      <c r="F438" s="1054"/>
      <c r="G438" s="1054"/>
      <c r="H438" s="1054"/>
      <c r="I438" s="1054"/>
      <c r="J438" s="1054"/>
      <c r="K438" s="1054"/>
      <c r="L438" s="1054"/>
      <c r="M438" s="1054"/>
      <c r="N438" s="1054"/>
      <c r="O438" s="1054"/>
      <c r="P438" s="1054"/>
      <c r="Q438" s="1055">
        <v>600</v>
      </c>
      <c r="R438" s="1054" t="s">
        <v>1008</v>
      </c>
      <c r="S438" s="1054" t="s">
        <v>294</v>
      </c>
      <c r="T438" s="1056">
        <v>21850</v>
      </c>
      <c r="U438" s="1056"/>
      <c r="V438" s="1056"/>
    </row>
    <row r="439" spans="1:22" ht="47.25" hidden="1">
      <c r="A439" s="1048" t="s">
        <v>1589</v>
      </c>
      <c r="B439" s="1049" t="s">
        <v>1590</v>
      </c>
      <c r="C439" s="1049"/>
      <c r="D439" s="1049"/>
      <c r="E439" s="1049"/>
      <c r="F439" s="1049"/>
      <c r="G439" s="1049"/>
      <c r="H439" s="1049"/>
      <c r="I439" s="1049"/>
      <c r="J439" s="1049"/>
      <c r="K439" s="1049"/>
      <c r="L439" s="1049"/>
      <c r="M439" s="1049"/>
      <c r="N439" s="1049"/>
      <c r="O439" s="1049"/>
      <c r="P439" s="1049"/>
      <c r="Q439" s="1050"/>
      <c r="R439" s="1049" t="s">
        <v>953</v>
      </c>
      <c r="S439" s="1049" t="s">
        <v>953</v>
      </c>
      <c r="T439" s="1051">
        <v>60272.7</v>
      </c>
      <c r="U439" s="1051"/>
      <c r="V439" s="1051"/>
    </row>
    <row r="440" spans="1:22" ht="31.5" hidden="1">
      <c r="A440" s="1048" t="s">
        <v>1591</v>
      </c>
      <c r="B440" s="1049" t="s">
        <v>1592</v>
      </c>
      <c r="C440" s="1049"/>
      <c r="D440" s="1049"/>
      <c r="E440" s="1049"/>
      <c r="F440" s="1049"/>
      <c r="G440" s="1049"/>
      <c r="H440" s="1049"/>
      <c r="I440" s="1049"/>
      <c r="J440" s="1049"/>
      <c r="K440" s="1049"/>
      <c r="L440" s="1049"/>
      <c r="M440" s="1049"/>
      <c r="N440" s="1049"/>
      <c r="O440" s="1049"/>
      <c r="P440" s="1049"/>
      <c r="Q440" s="1050"/>
      <c r="R440" s="1049" t="s">
        <v>953</v>
      </c>
      <c r="S440" s="1049" t="s">
        <v>953</v>
      </c>
      <c r="T440" s="1051">
        <v>50305.9</v>
      </c>
      <c r="U440" s="1051"/>
      <c r="V440" s="1051"/>
    </row>
    <row r="441" spans="1:22" ht="31.5" hidden="1">
      <c r="A441" s="1048" t="s">
        <v>1593</v>
      </c>
      <c r="B441" s="1049" t="s">
        <v>1594</v>
      </c>
      <c r="C441" s="1049"/>
      <c r="D441" s="1049"/>
      <c r="E441" s="1049"/>
      <c r="F441" s="1049"/>
      <c r="G441" s="1049"/>
      <c r="H441" s="1049"/>
      <c r="I441" s="1049"/>
      <c r="J441" s="1049"/>
      <c r="K441" s="1049"/>
      <c r="L441" s="1049"/>
      <c r="M441" s="1049"/>
      <c r="N441" s="1049"/>
      <c r="O441" s="1049"/>
      <c r="P441" s="1049"/>
      <c r="Q441" s="1050"/>
      <c r="R441" s="1049" t="s">
        <v>953</v>
      </c>
      <c r="S441" s="1049" t="s">
        <v>953</v>
      </c>
      <c r="T441" s="1051">
        <v>50305.9</v>
      </c>
      <c r="U441" s="1051"/>
      <c r="V441" s="1051"/>
    </row>
    <row r="442" spans="1:22" ht="31.5" hidden="1">
      <c r="A442" s="1048" t="s">
        <v>1595</v>
      </c>
      <c r="B442" s="1049" t="s">
        <v>1596</v>
      </c>
      <c r="C442" s="1049"/>
      <c r="D442" s="1049"/>
      <c r="E442" s="1049"/>
      <c r="F442" s="1049"/>
      <c r="G442" s="1049"/>
      <c r="H442" s="1049"/>
      <c r="I442" s="1049"/>
      <c r="J442" s="1049"/>
      <c r="K442" s="1049"/>
      <c r="L442" s="1049"/>
      <c r="M442" s="1049"/>
      <c r="N442" s="1049"/>
      <c r="O442" s="1049"/>
      <c r="P442" s="1049"/>
      <c r="Q442" s="1050"/>
      <c r="R442" s="1049" t="s">
        <v>953</v>
      </c>
      <c r="S442" s="1049" t="s">
        <v>953</v>
      </c>
      <c r="T442" s="1051">
        <v>38568.300000000003</v>
      </c>
      <c r="U442" s="1051"/>
      <c r="V442" s="1051"/>
    </row>
    <row r="443" spans="1:22" ht="47.25" hidden="1">
      <c r="A443" s="1057" t="s">
        <v>1597</v>
      </c>
      <c r="B443" s="1054" t="s">
        <v>1596</v>
      </c>
      <c r="C443" s="1054"/>
      <c r="D443" s="1054"/>
      <c r="E443" s="1054"/>
      <c r="F443" s="1054"/>
      <c r="G443" s="1054"/>
      <c r="H443" s="1054"/>
      <c r="I443" s="1054"/>
      <c r="J443" s="1054"/>
      <c r="K443" s="1054"/>
      <c r="L443" s="1054"/>
      <c r="M443" s="1054"/>
      <c r="N443" s="1054"/>
      <c r="O443" s="1054"/>
      <c r="P443" s="1054"/>
      <c r="Q443" s="1055">
        <v>200</v>
      </c>
      <c r="R443" s="1054" t="s">
        <v>1008</v>
      </c>
      <c r="S443" s="1054" t="s">
        <v>962</v>
      </c>
      <c r="T443" s="1056">
        <v>38568.300000000003</v>
      </c>
      <c r="U443" s="1056"/>
      <c r="V443" s="1056"/>
    </row>
    <row r="444" spans="1:22" ht="31.5" hidden="1">
      <c r="A444" s="1048" t="s">
        <v>1598</v>
      </c>
      <c r="B444" s="1049" t="s">
        <v>1599</v>
      </c>
      <c r="C444" s="1049"/>
      <c r="D444" s="1049"/>
      <c r="E444" s="1049"/>
      <c r="F444" s="1049"/>
      <c r="G444" s="1049"/>
      <c r="H444" s="1049"/>
      <c r="I444" s="1049"/>
      <c r="J444" s="1049"/>
      <c r="K444" s="1049"/>
      <c r="L444" s="1049"/>
      <c r="M444" s="1049"/>
      <c r="N444" s="1049"/>
      <c r="O444" s="1049"/>
      <c r="P444" s="1049"/>
      <c r="Q444" s="1050"/>
      <c r="R444" s="1049" t="s">
        <v>953</v>
      </c>
      <c r="S444" s="1049" t="s">
        <v>953</v>
      </c>
      <c r="T444" s="1051">
        <v>9831.6</v>
      </c>
      <c r="U444" s="1051"/>
      <c r="V444" s="1051"/>
    </row>
    <row r="445" spans="1:22" ht="47.25" hidden="1">
      <c r="A445" s="1057" t="s">
        <v>1600</v>
      </c>
      <c r="B445" s="1054" t="s">
        <v>1599</v>
      </c>
      <c r="C445" s="1054"/>
      <c r="D445" s="1054"/>
      <c r="E445" s="1054"/>
      <c r="F445" s="1054"/>
      <c r="G445" s="1054"/>
      <c r="H445" s="1054"/>
      <c r="I445" s="1054"/>
      <c r="J445" s="1054"/>
      <c r="K445" s="1054"/>
      <c r="L445" s="1054"/>
      <c r="M445" s="1054"/>
      <c r="N445" s="1054"/>
      <c r="O445" s="1054"/>
      <c r="P445" s="1054"/>
      <c r="Q445" s="1055">
        <v>200</v>
      </c>
      <c r="R445" s="1054" t="s">
        <v>1008</v>
      </c>
      <c r="S445" s="1054" t="s">
        <v>962</v>
      </c>
      <c r="T445" s="1056">
        <v>537.4</v>
      </c>
      <c r="U445" s="1056"/>
      <c r="V445" s="1056"/>
    </row>
    <row r="446" spans="1:22" ht="47.25" hidden="1">
      <c r="A446" s="1057" t="s">
        <v>1601</v>
      </c>
      <c r="B446" s="1054" t="s">
        <v>1599</v>
      </c>
      <c r="C446" s="1054"/>
      <c r="D446" s="1054"/>
      <c r="E446" s="1054"/>
      <c r="F446" s="1054"/>
      <c r="G446" s="1054"/>
      <c r="H446" s="1054"/>
      <c r="I446" s="1054"/>
      <c r="J446" s="1054"/>
      <c r="K446" s="1054"/>
      <c r="L446" s="1054"/>
      <c r="M446" s="1054"/>
      <c r="N446" s="1054"/>
      <c r="O446" s="1054"/>
      <c r="P446" s="1054"/>
      <c r="Q446" s="1055">
        <v>400</v>
      </c>
      <c r="R446" s="1054" t="s">
        <v>1008</v>
      </c>
      <c r="S446" s="1054" t="s">
        <v>962</v>
      </c>
      <c r="T446" s="1056">
        <v>9294.2000000000007</v>
      </c>
      <c r="U446" s="1056"/>
      <c r="V446" s="1056"/>
    </row>
    <row r="447" spans="1:22" ht="15.75" hidden="1">
      <c r="A447" s="1048" t="s">
        <v>1602</v>
      </c>
      <c r="B447" s="1049" t="s">
        <v>1603</v>
      </c>
      <c r="C447" s="1049"/>
      <c r="D447" s="1049"/>
      <c r="E447" s="1049"/>
      <c r="F447" s="1049"/>
      <c r="G447" s="1049"/>
      <c r="H447" s="1049"/>
      <c r="I447" s="1049"/>
      <c r="J447" s="1049"/>
      <c r="K447" s="1049"/>
      <c r="L447" s="1049"/>
      <c r="M447" s="1049"/>
      <c r="N447" s="1049"/>
      <c r="O447" s="1049"/>
      <c r="P447" s="1049"/>
      <c r="Q447" s="1050"/>
      <c r="R447" s="1049" t="s">
        <v>953</v>
      </c>
      <c r="S447" s="1049" t="s">
        <v>953</v>
      </c>
      <c r="T447" s="1051">
        <v>1906</v>
      </c>
      <c r="U447" s="1051"/>
      <c r="V447" s="1051"/>
    </row>
    <row r="448" spans="1:22" ht="31.5" hidden="1">
      <c r="A448" s="1057" t="s">
        <v>1604</v>
      </c>
      <c r="B448" s="1054" t="s">
        <v>1603</v>
      </c>
      <c r="C448" s="1054"/>
      <c r="D448" s="1054"/>
      <c r="E448" s="1054"/>
      <c r="F448" s="1054"/>
      <c r="G448" s="1054"/>
      <c r="H448" s="1054"/>
      <c r="I448" s="1054"/>
      <c r="J448" s="1054"/>
      <c r="K448" s="1054"/>
      <c r="L448" s="1054"/>
      <c r="M448" s="1054"/>
      <c r="N448" s="1054"/>
      <c r="O448" s="1054"/>
      <c r="P448" s="1054"/>
      <c r="Q448" s="1055">
        <v>400</v>
      </c>
      <c r="R448" s="1054" t="s">
        <v>1008</v>
      </c>
      <c r="S448" s="1054" t="s">
        <v>962</v>
      </c>
      <c r="T448" s="1056">
        <v>1906</v>
      </c>
      <c r="U448" s="1056"/>
      <c r="V448" s="1056"/>
    </row>
    <row r="449" spans="1:22" ht="31.5" hidden="1">
      <c r="A449" s="1048" t="s">
        <v>1605</v>
      </c>
      <c r="B449" s="1049" t="s">
        <v>1606</v>
      </c>
      <c r="C449" s="1049"/>
      <c r="D449" s="1049"/>
      <c r="E449" s="1049"/>
      <c r="F449" s="1049"/>
      <c r="G449" s="1049"/>
      <c r="H449" s="1049"/>
      <c r="I449" s="1049"/>
      <c r="J449" s="1049"/>
      <c r="K449" s="1049"/>
      <c r="L449" s="1049"/>
      <c r="M449" s="1049"/>
      <c r="N449" s="1049"/>
      <c r="O449" s="1049"/>
      <c r="P449" s="1049"/>
      <c r="Q449" s="1050"/>
      <c r="R449" s="1049" t="s">
        <v>953</v>
      </c>
      <c r="S449" s="1049" t="s">
        <v>953</v>
      </c>
      <c r="T449" s="1051">
        <v>9966.7999999999993</v>
      </c>
      <c r="U449" s="1051"/>
      <c r="V449" s="1051"/>
    </row>
    <row r="450" spans="1:22" ht="31.5" hidden="1">
      <c r="A450" s="1048" t="s">
        <v>1607</v>
      </c>
      <c r="B450" s="1049" t="s">
        <v>1608</v>
      </c>
      <c r="C450" s="1049"/>
      <c r="D450" s="1049"/>
      <c r="E450" s="1049"/>
      <c r="F450" s="1049"/>
      <c r="G450" s="1049"/>
      <c r="H450" s="1049"/>
      <c r="I450" s="1049"/>
      <c r="J450" s="1049"/>
      <c r="K450" s="1049"/>
      <c r="L450" s="1049"/>
      <c r="M450" s="1049"/>
      <c r="N450" s="1049"/>
      <c r="O450" s="1049"/>
      <c r="P450" s="1049"/>
      <c r="Q450" s="1050"/>
      <c r="R450" s="1049" t="s">
        <v>953</v>
      </c>
      <c r="S450" s="1049" t="s">
        <v>953</v>
      </c>
      <c r="T450" s="1051">
        <v>9966.7999999999993</v>
      </c>
      <c r="U450" s="1051"/>
      <c r="V450" s="1051"/>
    </row>
    <row r="451" spans="1:22" ht="47.25" hidden="1">
      <c r="A451" s="1048" t="s">
        <v>1609</v>
      </c>
      <c r="B451" s="1049" t="s">
        <v>1610</v>
      </c>
      <c r="C451" s="1049"/>
      <c r="D451" s="1049"/>
      <c r="E451" s="1049"/>
      <c r="F451" s="1049"/>
      <c r="G451" s="1049"/>
      <c r="H451" s="1049"/>
      <c r="I451" s="1049"/>
      <c r="J451" s="1049"/>
      <c r="K451" s="1049"/>
      <c r="L451" s="1049"/>
      <c r="M451" s="1049"/>
      <c r="N451" s="1049"/>
      <c r="O451" s="1049"/>
      <c r="P451" s="1049"/>
      <c r="Q451" s="1050"/>
      <c r="R451" s="1049" t="s">
        <v>953</v>
      </c>
      <c r="S451" s="1049" t="s">
        <v>953</v>
      </c>
      <c r="T451" s="1051">
        <v>9966.7999999999993</v>
      </c>
      <c r="U451" s="1051"/>
      <c r="V451" s="1051"/>
    </row>
    <row r="452" spans="1:22" ht="63" hidden="1">
      <c r="A452" s="1057" t="s">
        <v>1611</v>
      </c>
      <c r="B452" s="1054" t="s">
        <v>1610</v>
      </c>
      <c r="C452" s="1054"/>
      <c r="D452" s="1054"/>
      <c r="E452" s="1054"/>
      <c r="F452" s="1054"/>
      <c r="G452" s="1054"/>
      <c r="H452" s="1054"/>
      <c r="I452" s="1054"/>
      <c r="J452" s="1054"/>
      <c r="K452" s="1054"/>
      <c r="L452" s="1054"/>
      <c r="M452" s="1054"/>
      <c r="N452" s="1054"/>
      <c r="O452" s="1054"/>
      <c r="P452" s="1054"/>
      <c r="Q452" s="1055">
        <v>200</v>
      </c>
      <c r="R452" s="1054" t="s">
        <v>1008</v>
      </c>
      <c r="S452" s="1054" t="s">
        <v>962</v>
      </c>
      <c r="T452" s="1056">
        <v>9966.7999999999993</v>
      </c>
      <c r="U452" s="1056"/>
      <c r="V452" s="1056"/>
    </row>
    <row r="453" spans="1:22" ht="47.25" hidden="1">
      <c r="A453" s="1048" t="s">
        <v>1612</v>
      </c>
      <c r="B453" s="1049" t="s">
        <v>1613</v>
      </c>
      <c r="C453" s="1049"/>
      <c r="D453" s="1049"/>
      <c r="E453" s="1049"/>
      <c r="F453" s="1049"/>
      <c r="G453" s="1049"/>
      <c r="H453" s="1049"/>
      <c r="I453" s="1049"/>
      <c r="J453" s="1049"/>
      <c r="K453" s="1049"/>
      <c r="L453" s="1049"/>
      <c r="M453" s="1049"/>
      <c r="N453" s="1049"/>
      <c r="O453" s="1049"/>
      <c r="P453" s="1049"/>
      <c r="Q453" s="1050"/>
      <c r="R453" s="1049" t="s">
        <v>953</v>
      </c>
      <c r="S453" s="1049" t="s">
        <v>953</v>
      </c>
      <c r="T453" s="1051">
        <v>150</v>
      </c>
      <c r="U453" s="1051"/>
      <c r="V453" s="1051"/>
    </row>
    <row r="454" spans="1:22" ht="31.5" hidden="1">
      <c r="A454" s="1048" t="s">
        <v>1614</v>
      </c>
      <c r="B454" s="1049" t="s">
        <v>1615</v>
      </c>
      <c r="C454" s="1049"/>
      <c r="D454" s="1049"/>
      <c r="E454" s="1049"/>
      <c r="F454" s="1049"/>
      <c r="G454" s="1049"/>
      <c r="H454" s="1049"/>
      <c r="I454" s="1049"/>
      <c r="J454" s="1049"/>
      <c r="K454" s="1049"/>
      <c r="L454" s="1049"/>
      <c r="M454" s="1049"/>
      <c r="N454" s="1049"/>
      <c r="O454" s="1049"/>
      <c r="P454" s="1049"/>
      <c r="Q454" s="1050"/>
      <c r="R454" s="1049" t="s">
        <v>953</v>
      </c>
      <c r="S454" s="1049" t="s">
        <v>953</v>
      </c>
      <c r="T454" s="1051">
        <v>50</v>
      </c>
      <c r="U454" s="1051"/>
      <c r="V454" s="1051"/>
    </row>
    <row r="455" spans="1:22" ht="15.75" hidden="1">
      <c r="A455" s="1048" t="s">
        <v>1616</v>
      </c>
      <c r="B455" s="1049" t="s">
        <v>1617</v>
      </c>
      <c r="C455" s="1049"/>
      <c r="D455" s="1049"/>
      <c r="E455" s="1049"/>
      <c r="F455" s="1049"/>
      <c r="G455" s="1049"/>
      <c r="H455" s="1049"/>
      <c r="I455" s="1049"/>
      <c r="J455" s="1049"/>
      <c r="K455" s="1049"/>
      <c r="L455" s="1049"/>
      <c r="M455" s="1049"/>
      <c r="N455" s="1049"/>
      <c r="O455" s="1049"/>
      <c r="P455" s="1049"/>
      <c r="Q455" s="1050"/>
      <c r="R455" s="1049" t="s">
        <v>953</v>
      </c>
      <c r="S455" s="1049" t="s">
        <v>953</v>
      </c>
      <c r="T455" s="1051">
        <v>50</v>
      </c>
      <c r="U455" s="1051"/>
      <c r="V455" s="1051"/>
    </row>
    <row r="456" spans="1:22" ht="15.75" hidden="1">
      <c r="A456" s="1048" t="s">
        <v>1618</v>
      </c>
      <c r="B456" s="1049" t="s">
        <v>1619</v>
      </c>
      <c r="C456" s="1049"/>
      <c r="D456" s="1049"/>
      <c r="E456" s="1049"/>
      <c r="F456" s="1049"/>
      <c r="G456" s="1049"/>
      <c r="H456" s="1049"/>
      <c r="I456" s="1049"/>
      <c r="J456" s="1049"/>
      <c r="K456" s="1049"/>
      <c r="L456" s="1049"/>
      <c r="M456" s="1049"/>
      <c r="N456" s="1049"/>
      <c r="O456" s="1049"/>
      <c r="P456" s="1049"/>
      <c r="Q456" s="1050"/>
      <c r="R456" s="1049" t="s">
        <v>953</v>
      </c>
      <c r="S456" s="1049" t="s">
        <v>953</v>
      </c>
      <c r="T456" s="1051">
        <v>50</v>
      </c>
      <c r="U456" s="1051"/>
      <c r="V456" s="1051"/>
    </row>
    <row r="457" spans="1:22" ht="31.5" hidden="1">
      <c r="A457" s="1057" t="s">
        <v>1620</v>
      </c>
      <c r="B457" s="1054" t="s">
        <v>1619</v>
      </c>
      <c r="C457" s="1054"/>
      <c r="D457" s="1054"/>
      <c r="E457" s="1054"/>
      <c r="F457" s="1054"/>
      <c r="G457" s="1054"/>
      <c r="H457" s="1054"/>
      <c r="I457" s="1054"/>
      <c r="J457" s="1054"/>
      <c r="K457" s="1054"/>
      <c r="L457" s="1054"/>
      <c r="M457" s="1054"/>
      <c r="N457" s="1054"/>
      <c r="O457" s="1054"/>
      <c r="P457" s="1054"/>
      <c r="Q457" s="1055">
        <v>200</v>
      </c>
      <c r="R457" s="1054" t="s">
        <v>1008</v>
      </c>
      <c r="S457" s="1054" t="s">
        <v>294</v>
      </c>
      <c r="T457" s="1056">
        <v>50</v>
      </c>
      <c r="U457" s="1056"/>
      <c r="V457" s="1056"/>
    </row>
    <row r="458" spans="1:22" ht="31.5" hidden="1">
      <c r="A458" s="1048" t="s">
        <v>1621</v>
      </c>
      <c r="B458" s="1049" t="s">
        <v>1622</v>
      </c>
      <c r="C458" s="1049"/>
      <c r="D458" s="1049"/>
      <c r="E458" s="1049"/>
      <c r="F458" s="1049"/>
      <c r="G458" s="1049"/>
      <c r="H458" s="1049"/>
      <c r="I458" s="1049"/>
      <c r="J458" s="1049"/>
      <c r="K458" s="1049"/>
      <c r="L458" s="1049"/>
      <c r="M458" s="1049"/>
      <c r="N458" s="1049"/>
      <c r="O458" s="1049"/>
      <c r="P458" s="1049"/>
      <c r="Q458" s="1050"/>
      <c r="R458" s="1049" t="s">
        <v>953</v>
      </c>
      <c r="S458" s="1049" t="s">
        <v>953</v>
      </c>
      <c r="T458" s="1051">
        <v>50</v>
      </c>
      <c r="U458" s="1051"/>
      <c r="V458" s="1051"/>
    </row>
    <row r="459" spans="1:22" ht="47.25" hidden="1">
      <c r="A459" s="1048" t="s">
        <v>1623</v>
      </c>
      <c r="B459" s="1049" t="s">
        <v>1624</v>
      </c>
      <c r="C459" s="1049"/>
      <c r="D459" s="1049"/>
      <c r="E459" s="1049"/>
      <c r="F459" s="1049"/>
      <c r="G459" s="1049"/>
      <c r="H459" s="1049"/>
      <c r="I459" s="1049"/>
      <c r="J459" s="1049"/>
      <c r="K459" s="1049"/>
      <c r="L459" s="1049"/>
      <c r="M459" s="1049"/>
      <c r="N459" s="1049"/>
      <c r="O459" s="1049"/>
      <c r="P459" s="1049"/>
      <c r="Q459" s="1050"/>
      <c r="R459" s="1049" t="s">
        <v>953</v>
      </c>
      <c r="S459" s="1049" t="s">
        <v>953</v>
      </c>
      <c r="T459" s="1051">
        <v>50</v>
      </c>
      <c r="U459" s="1051"/>
      <c r="V459" s="1051"/>
    </row>
    <row r="460" spans="1:22" ht="31.5" hidden="1">
      <c r="A460" s="1048" t="s">
        <v>1625</v>
      </c>
      <c r="B460" s="1049" t="s">
        <v>1626</v>
      </c>
      <c r="C460" s="1049"/>
      <c r="D460" s="1049"/>
      <c r="E460" s="1049"/>
      <c r="F460" s="1049"/>
      <c r="G460" s="1049"/>
      <c r="H460" s="1049"/>
      <c r="I460" s="1049"/>
      <c r="J460" s="1049"/>
      <c r="K460" s="1049"/>
      <c r="L460" s="1049"/>
      <c r="M460" s="1049"/>
      <c r="N460" s="1049"/>
      <c r="O460" s="1049"/>
      <c r="P460" s="1049"/>
      <c r="Q460" s="1050"/>
      <c r="R460" s="1049" t="s">
        <v>953</v>
      </c>
      <c r="S460" s="1049" t="s">
        <v>953</v>
      </c>
      <c r="T460" s="1051">
        <v>50</v>
      </c>
      <c r="U460" s="1051"/>
      <c r="V460" s="1051"/>
    </row>
    <row r="461" spans="1:22" ht="47.25" hidden="1">
      <c r="A461" s="1057" t="s">
        <v>1627</v>
      </c>
      <c r="B461" s="1054" t="s">
        <v>1626</v>
      </c>
      <c r="C461" s="1054"/>
      <c r="D461" s="1054"/>
      <c r="E461" s="1054"/>
      <c r="F461" s="1054"/>
      <c r="G461" s="1054"/>
      <c r="H461" s="1054"/>
      <c r="I461" s="1054"/>
      <c r="J461" s="1054"/>
      <c r="K461" s="1054"/>
      <c r="L461" s="1054"/>
      <c r="M461" s="1054"/>
      <c r="N461" s="1054"/>
      <c r="O461" s="1054"/>
      <c r="P461" s="1054"/>
      <c r="Q461" s="1055">
        <v>200</v>
      </c>
      <c r="R461" s="1054" t="s">
        <v>1008</v>
      </c>
      <c r="S461" s="1054" t="s">
        <v>294</v>
      </c>
      <c r="T461" s="1056">
        <v>50</v>
      </c>
      <c r="U461" s="1056"/>
      <c r="V461" s="1056"/>
    </row>
    <row r="462" spans="1:22" ht="31.5" hidden="1">
      <c r="A462" s="1048" t="s">
        <v>1628</v>
      </c>
      <c r="B462" s="1049" t="s">
        <v>1629</v>
      </c>
      <c r="C462" s="1049"/>
      <c r="D462" s="1049"/>
      <c r="E462" s="1049"/>
      <c r="F462" s="1049"/>
      <c r="G462" s="1049"/>
      <c r="H462" s="1049"/>
      <c r="I462" s="1049"/>
      <c r="J462" s="1049"/>
      <c r="K462" s="1049"/>
      <c r="L462" s="1049"/>
      <c r="M462" s="1049"/>
      <c r="N462" s="1049"/>
      <c r="O462" s="1049"/>
      <c r="P462" s="1049"/>
      <c r="Q462" s="1050"/>
      <c r="R462" s="1049" t="s">
        <v>953</v>
      </c>
      <c r="S462" s="1049" t="s">
        <v>953</v>
      </c>
      <c r="T462" s="1051">
        <v>50</v>
      </c>
      <c r="U462" s="1051"/>
      <c r="V462" s="1051"/>
    </row>
    <row r="463" spans="1:22" ht="31.5" hidden="1">
      <c r="A463" s="1048" t="s">
        <v>1630</v>
      </c>
      <c r="B463" s="1049" t="s">
        <v>1631</v>
      </c>
      <c r="C463" s="1049"/>
      <c r="D463" s="1049"/>
      <c r="E463" s="1049"/>
      <c r="F463" s="1049"/>
      <c r="G463" s="1049"/>
      <c r="H463" s="1049"/>
      <c r="I463" s="1049"/>
      <c r="J463" s="1049"/>
      <c r="K463" s="1049"/>
      <c r="L463" s="1049"/>
      <c r="M463" s="1049"/>
      <c r="N463" s="1049"/>
      <c r="O463" s="1049"/>
      <c r="P463" s="1049"/>
      <c r="Q463" s="1050"/>
      <c r="R463" s="1049" t="s">
        <v>953</v>
      </c>
      <c r="S463" s="1049" t="s">
        <v>953</v>
      </c>
      <c r="T463" s="1051">
        <v>50</v>
      </c>
      <c r="U463" s="1051"/>
      <c r="V463" s="1051"/>
    </row>
    <row r="464" spans="1:22" ht="31.5" hidden="1">
      <c r="A464" s="1048" t="s">
        <v>1632</v>
      </c>
      <c r="B464" s="1049" t="s">
        <v>1633</v>
      </c>
      <c r="C464" s="1049"/>
      <c r="D464" s="1049"/>
      <c r="E464" s="1049"/>
      <c r="F464" s="1049"/>
      <c r="G464" s="1049"/>
      <c r="H464" s="1049"/>
      <c r="I464" s="1049"/>
      <c r="J464" s="1049"/>
      <c r="K464" s="1049"/>
      <c r="L464" s="1049"/>
      <c r="M464" s="1049"/>
      <c r="N464" s="1049"/>
      <c r="O464" s="1049"/>
      <c r="P464" s="1049"/>
      <c r="Q464" s="1050"/>
      <c r="R464" s="1049" t="s">
        <v>953</v>
      </c>
      <c r="S464" s="1049" t="s">
        <v>953</v>
      </c>
      <c r="T464" s="1051">
        <v>50</v>
      </c>
      <c r="U464" s="1051"/>
      <c r="V464" s="1051"/>
    </row>
    <row r="465" spans="1:22" ht="47.25" hidden="1">
      <c r="A465" s="1057" t="s">
        <v>1634</v>
      </c>
      <c r="B465" s="1054" t="s">
        <v>1633</v>
      </c>
      <c r="C465" s="1054"/>
      <c r="D465" s="1054"/>
      <c r="E465" s="1054"/>
      <c r="F465" s="1054"/>
      <c r="G465" s="1054"/>
      <c r="H465" s="1054"/>
      <c r="I465" s="1054"/>
      <c r="J465" s="1054"/>
      <c r="K465" s="1054"/>
      <c r="L465" s="1054"/>
      <c r="M465" s="1054"/>
      <c r="N465" s="1054"/>
      <c r="O465" s="1054"/>
      <c r="P465" s="1054"/>
      <c r="Q465" s="1055">
        <v>200</v>
      </c>
      <c r="R465" s="1054" t="s">
        <v>1008</v>
      </c>
      <c r="S465" s="1054" t="s">
        <v>294</v>
      </c>
      <c r="T465" s="1056">
        <v>50</v>
      </c>
      <c r="U465" s="1056"/>
      <c r="V465" s="1056"/>
    </row>
    <row r="466" spans="1:22" ht="15.75" hidden="1">
      <c r="A466" s="1048" t="s">
        <v>1635</v>
      </c>
      <c r="B466" s="1049" t="s">
        <v>1636</v>
      </c>
      <c r="C466" s="1049"/>
      <c r="D466" s="1049"/>
      <c r="E466" s="1049"/>
      <c r="F466" s="1049"/>
      <c r="G466" s="1049"/>
      <c r="H466" s="1049"/>
      <c r="I466" s="1049"/>
      <c r="J466" s="1049"/>
      <c r="K466" s="1049"/>
      <c r="L466" s="1049"/>
      <c r="M466" s="1049"/>
      <c r="N466" s="1049"/>
      <c r="O466" s="1049"/>
      <c r="P466" s="1049"/>
      <c r="Q466" s="1050"/>
      <c r="R466" s="1049" t="s">
        <v>953</v>
      </c>
      <c r="S466" s="1049" t="s">
        <v>953</v>
      </c>
      <c r="T466" s="1051">
        <v>261938.1</v>
      </c>
      <c r="U466" s="1051"/>
      <c r="V466" s="1051"/>
    </row>
    <row r="467" spans="1:22" ht="31.5" hidden="1">
      <c r="A467" s="1048" t="s">
        <v>1637</v>
      </c>
      <c r="B467" s="1049" t="s">
        <v>1638</v>
      </c>
      <c r="C467" s="1049"/>
      <c r="D467" s="1049"/>
      <c r="E467" s="1049"/>
      <c r="F467" s="1049"/>
      <c r="G467" s="1049"/>
      <c r="H467" s="1049"/>
      <c r="I467" s="1049"/>
      <c r="J467" s="1049"/>
      <c r="K467" s="1049"/>
      <c r="L467" s="1049"/>
      <c r="M467" s="1049"/>
      <c r="N467" s="1049"/>
      <c r="O467" s="1049"/>
      <c r="P467" s="1049"/>
      <c r="Q467" s="1050"/>
      <c r="R467" s="1049" t="s">
        <v>953</v>
      </c>
      <c r="S467" s="1049" t="s">
        <v>953</v>
      </c>
      <c r="T467" s="1051">
        <v>261938.1</v>
      </c>
      <c r="U467" s="1051"/>
      <c r="V467" s="1051"/>
    </row>
    <row r="468" spans="1:22" ht="31.5" hidden="1">
      <c r="A468" s="1048" t="s">
        <v>1639</v>
      </c>
      <c r="B468" s="1049" t="s">
        <v>1640</v>
      </c>
      <c r="C468" s="1049"/>
      <c r="D468" s="1049"/>
      <c r="E468" s="1049"/>
      <c r="F468" s="1049"/>
      <c r="G468" s="1049"/>
      <c r="H468" s="1049"/>
      <c r="I468" s="1049"/>
      <c r="J468" s="1049"/>
      <c r="K468" s="1049"/>
      <c r="L468" s="1049"/>
      <c r="M468" s="1049"/>
      <c r="N468" s="1049"/>
      <c r="O468" s="1049"/>
      <c r="P468" s="1049"/>
      <c r="Q468" s="1050"/>
      <c r="R468" s="1049" t="s">
        <v>953</v>
      </c>
      <c r="S468" s="1049" t="s">
        <v>953</v>
      </c>
      <c r="T468" s="1051">
        <v>102154.9</v>
      </c>
      <c r="U468" s="1051"/>
      <c r="V468" s="1051"/>
    </row>
    <row r="469" spans="1:22" ht="78.75" hidden="1">
      <c r="A469" s="1053" t="s">
        <v>1641</v>
      </c>
      <c r="B469" s="1054" t="s">
        <v>1640</v>
      </c>
      <c r="C469" s="1054"/>
      <c r="D469" s="1054"/>
      <c r="E469" s="1054"/>
      <c r="F469" s="1054"/>
      <c r="G469" s="1054"/>
      <c r="H469" s="1054"/>
      <c r="I469" s="1054"/>
      <c r="J469" s="1054"/>
      <c r="K469" s="1054"/>
      <c r="L469" s="1054"/>
      <c r="M469" s="1054"/>
      <c r="N469" s="1054"/>
      <c r="O469" s="1054"/>
      <c r="P469" s="1054"/>
      <c r="Q469" s="1055">
        <v>100</v>
      </c>
      <c r="R469" s="1054" t="s">
        <v>990</v>
      </c>
      <c r="S469" s="1054" t="s">
        <v>1008</v>
      </c>
      <c r="T469" s="1056">
        <v>86646.8</v>
      </c>
      <c r="U469" s="1056"/>
      <c r="V469" s="1056"/>
    </row>
    <row r="470" spans="1:22" ht="78.75" hidden="1">
      <c r="A470" s="1053" t="s">
        <v>1641</v>
      </c>
      <c r="B470" s="1054" t="s">
        <v>1640</v>
      </c>
      <c r="C470" s="1054"/>
      <c r="D470" s="1054"/>
      <c r="E470" s="1054"/>
      <c r="F470" s="1054"/>
      <c r="G470" s="1054"/>
      <c r="H470" s="1054"/>
      <c r="I470" s="1054"/>
      <c r="J470" s="1054"/>
      <c r="K470" s="1054"/>
      <c r="L470" s="1054"/>
      <c r="M470" s="1054"/>
      <c r="N470" s="1054"/>
      <c r="O470" s="1054"/>
      <c r="P470" s="1054"/>
      <c r="Q470" s="1055">
        <v>100</v>
      </c>
      <c r="R470" s="1054" t="s">
        <v>990</v>
      </c>
      <c r="S470" s="1054" t="s">
        <v>989</v>
      </c>
      <c r="T470" s="1056">
        <v>393</v>
      </c>
      <c r="U470" s="1056"/>
      <c r="V470" s="1056"/>
    </row>
    <row r="471" spans="1:22" ht="47.25" hidden="1">
      <c r="A471" s="1057" t="s">
        <v>1642</v>
      </c>
      <c r="B471" s="1054" t="s">
        <v>1640</v>
      </c>
      <c r="C471" s="1054"/>
      <c r="D471" s="1054"/>
      <c r="E471" s="1054"/>
      <c r="F471" s="1054"/>
      <c r="G471" s="1054"/>
      <c r="H471" s="1054"/>
      <c r="I471" s="1054"/>
      <c r="J471" s="1054"/>
      <c r="K471" s="1054"/>
      <c r="L471" s="1054"/>
      <c r="M471" s="1054"/>
      <c r="N471" s="1054"/>
      <c r="O471" s="1054"/>
      <c r="P471" s="1054"/>
      <c r="Q471" s="1055">
        <v>200</v>
      </c>
      <c r="R471" s="1054" t="s">
        <v>990</v>
      </c>
      <c r="S471" s="1054" t="s">
        <v>1008</v>
      </c>
      <c r="T471" s="1056">
        <v>13708.7</v>
      </c>
      <c r="U471" s="1056"/>
      <c r="V471" s="1056"/>
    </row>
    <row r="472" spans="1:22" ht="47.25" hidden="1">
      <c r="A472" s="1057" t="s">
        <v>1642</v>
      </c>
      <c r="B472" s="1054" t="s">
        <v>1640</v>
      </c>
      <c r="C472" s="1054"/>
      <c r="D472" s="1054"/>
      <c r="E472" s="1054"/>
      <c r="F472" s="1054"/>
      <c r="G472" s="1054"/>
      <c r="H472" s="1054"/>
      <c r="I472" s="1054"/>
      <c r="J472" s="1054"/>
      <c r="K472" s="1054"/>
      <c r="L472" s="1054"/>
      <c r="M472" s="1054"/>
      <c r="N472" s="1054"/>
      <c r="O472" s="1054"/>
      <c r="P472" s="1054"/>
      <c r="Q472" s="1055">
        <v>200</v>
      </c>
      <c r="R472" s="1054" t="s">
        <v>990</v>
      </c>
      <c r="S472" s="1054" t="s">
        <v>989</v>
      </c>
      <c r="T472" s="1056">
        <v>414.3</v>
      </c>
      <c r="U472" s="1056"/>
      <c r="V472" s="1056"/>
    </row>
    <row r="473" spans="1:22" ht="31.5" hidden="1">
      <c r="A473" s="1057" t="s">
        <v>1643</v>
      </c>
      <c r="B473" s="1054" t="s">
        <v>1640</v>
      </c>
      <c r="C473" s="1054"/>
      <c r="D473" s="1054"/>
      <c r="E473" s="1054"/>
      <c r="F473" s="1054"/>
      <c r="G473" s="1054"/>
      <c r="H473" s="1054"/>
      <c r="I473" s="1054"/>
      <c r="J473" s="1054"/>
      <c r="K473" s="1054"/>
      <c r="L473" s="1054"/>
      <c r="M473" s="1054"/>
      <c r="N473" s="1054"/>
      <c r="O473" s="1054"/>
      <c r="P473" s="1054"/>
      <c r="Q473" s="1055">
        <v>800</v>
      </c>
      <c r="R473" s="1054" t="s">
        <v>990</v>
      </c>
      <c r="S473" s="1054" t="s">
        <v>1008</v>
      </c>
      <c r="T473" s="1056">
        <v>989</v>
      </c>
      <c r="U473" s="1056"/>
      <c r="V473" s="1056"/>
    </row>
    <row r="474" spans="1:22" ht="31.5" hidden="1">
      <c r="A474" s="1057" t="s">
        <v>1643</v>
      </c>
      <c r="B474" s="1054" t="s">
        <v>1640</v>
      </c>
      <c r="C474" s="1054"/>
      <c r="D474" s="1054"/>
      <c r="E474" s="1054"/>
      <c r="F474" s="1054"/>
      <c r="G474" s="1054"/>
      <c r="H474" s="1054"/>
      <c r="I474" s="1054"/>
      <c r="J474" s="1054"/>
      <c r="K474" s="1054"/>
      <c r="L474" s="1054"/>
      <c r="M474" s="1054"/>
      <c r="N474" s="1054"/>
      <c r="O474" s="1054"/>
      <c r="P474" s="1054"/>
      <c r="Q474" s="1055">
        <v>800</v>
      </c>
      <c r="R474" s="1054" t="s">
        <v>990</v>
      </c>
      <c r="S474" s="1054" t="s">
        <v>989</v>
      </c>
      <c r="T474" s="1056">
        <v>3</v>
      </c>
      <c r="U474" s="1056"/>
      <c r="V474" s="1056"/>
    </row>
    <row r="475" spans="1:22" ht="31.5" hidden="1">
      <c r="A475" s="1048" t="s">
        <v>1644</v>
      </c>
      <c r="B475" s="1049" t="s">
        <v>1645</v>
      </c>
      <c r="C475" s="1049"/>
      <c r="D475" s="1049"/>
      <c r="E475" s="1049"/>
      <c r="F475" s="1049"/>
      <c r="G475" s="1049"/>
      <c r="H475" s="1049"/>
      <c r="I475" s="1049"/>
      <c r="J475" s="1049"/>
      <c r="K475" s="1049"/>
      <c r="L475" s="1049"/>
      <c r="M475" s="1049"/>
      <c r="N475" s="1049"/>
      <c r="O475" s="1049"/>
      <c r="P475" s="1049"/>
      <c r="Q475" s="1050"/>
      <c r="R475" s="1049" t="s">
        <v>953</v>
      </c>
      <c r="S475" s="1049" t="s">
        <v>953</v>
      </c>
      <c r="T475" s="1051">
        <v>1702</v>
      </c>
      <c r="U475" s="1051"/>
      <c r="V475" s="1051"/>
    </row>
    <row r="476" spans="1:22" ht="78.75" hidden="1">
      <c r="A476" s="1053" t="s">
        <v>1646</v>
      </c>
      <c r="B476" s="1054" t="s">
        <v>1645</v>
      </c>
      <c r="C476" s="1054"/>
      <c r="D476" s="1054"/>
      <c r="E476" s="1054"/>
      <c r="F476" s="1054"/>
      <c r="G476" s="1054"/>
      <c r="H476" s="1054"/>
      <c r="I476" s="1054"/>
      <c r="J476" s="1054"/>
      <c r="K476" s="1054"/>
      <c r="L476" s="1054"/>
      <c r="M476" s="1054"/>
      <c r="N476" s="1054"/>
      <c r="O476" s="1054"/>
      <c r="P476" s="1054"/>
      <c r="Q476" s="1055">
        <v>100</v>
      </c>
      <c r="R476" s="1054" t="s">
        <v>990</v>
      </c>
      <c r="S476" s="1054" t="s">
        <v>1008</v>
      </c>
      <c r="T476" s="1056">
        <v>1702</v>
      </c>
      <c r="U476" s="1056"/>
      <c r="V476" s="1056"/>
    </row>
    <row r="477" spans="1:22" ht="31.5" hidden="1">
      <c r="A477" s="1048" t="s">
        <v>1647</v>
      </c>
      <c r="B477" s="1049" t="s">
        <v>1648</v>
      </c>
      <c r="C477" s="1049"/>
      <c r="D477" s="1049"/>
      <c r="E477" s="1049"/>
      <c r="F477" s="1049"/>
      <c r="G477" s="1049"/>
      <c r="H477" s="1049"/>
      <c r="I477" s="1049"/>
      <c r="J477" s="1049"/>
      <c r="K477" s="1049"/>
      <c r="L477" s="1049"/>
      <c r="M477" s="1049"/>
      <c r="N477" s="1049"/>
      <c r="O477" s="1049"/>
      <c r="P477" s="1049"/>
      <c r="Q477" s="1050"/>
      <c r="R477" s="1049" t="s">
        <v>953</v>
      </c>
      <c r="S477" s="1049" t="s">
        <v>953</v>
      </c>
      <c r="T477" s="1051">
        <v>32669.5</v>
      </c>
      <c r="U477" s="1051"/>
      <c r="V477" s="1051"/>
    </row>
    <row r="478" spans="1:22" ht="78.75" hidden="1">
      <c r="A478" s="1053" t="s">
        <v>1649</v>
      </c>
      <c r="B478" s="1054" t="s">
        <v>1648</v>
      </c>
      <c r="C478" s="1054"/>
      <c r="D478" s="1054"/>
      <c r="E478" s="1054"/>
      <c r="F478" s="1054"/>
      <c r="G478" s="1054"/>
      <c r="H478" s="1054"/>
      <c r="I478" s="1054"/>
      <c r="J478" s="1054"/>
      <c r="K478" s="1054"/>
      <c r="L478" s="1054"/>
      <c r="M478" s="1054"/>
      <c r="N478" s="1054"/>
      <c r="O478" s="1054"/>
      <c r="P478" s="1054"/>
      <c r="Q478" s="1055">
        <v>100</v>
      </c>
      <c r="R478" s="1054" t="s">
        <v>1008</v>
      </c>
      <c r="S478" s="1054" t="s">
        <v>294</v>
      </c>
      <c r="T478" s="1056">
        <v>3471.2</v>
      </c>
      <c r="U478" s="1056"/>
      <c r="V478" s="1056"/>
    </row>
    <row r="479" spans="1:22" ht="47.25" hidden="1">
      <c r="A479" s="1057" t="s">
        <v>1650</v>
      </c>
      <c r="B479" s="1054" t="s">
        <v>1648</v>
      </c>
      <c r="C479" s="1054"/>
      <c r="D479" s="1054"/>
      <c r="E479" s="1054"/>
      <c r="F479" s="1054"/>
      <c r="G479" s="1054"/>
      <c r="H479" s="1054"/>
      <c r="I479" s="1054"/>
      <c r="J479" s="1054"/>
      <c r="K479" s="1054"/>
      <c r="L479" s="1054"/>
      <c r="M479" s="1054"/>
      <c r="N479" s="1054"/>
      <c r="O479" s="1054"/>
      <c r="P479" s="1054"/>
      <c r="Q479" s="1055">
        <v>200</v>
      </c>
      <c r="R479" s="1054" t="s">
        <v>1008</v>
      </c>
      <c r="S479" s="1054" t="s">
        <v>294</v>
      </c>
      <c r="T479" s="1056">
        <v>1524.3</v>
      </c>
      <c r="U479" s="1056"/>
      <c r="V479" s="1056"/>
    </row>
    <row r="480" spans="1:22" ht="47.25" hidden="1">
      <c r="A480" s="1057" t="s">
        <v>1651</v>
      </c>
      <c r="B480" s="1054" t="s">
        <v>1648</v>
      </c>
      <c r="C480" s="1054"/>
      <c r="D480" s="1054"/>
      <c r="E480" s="1054"/>
      <c r="F480" s="1054"/>
      <c r="G480" s="1054"/>
      <c r="H480" s="1054"/>
      <c r="I480" s="1054"/>
      <c r="J480" s="1054"/>
      <c r="K480" s="1054"/>
      <c r="L480" s="1054"/>
      <c r="M480" s="1054"/>
      <c r="N480" s="1054"/>
      <c r="O480" s="1054"/>
      <c r="P480" s="1054"/>
      <c r="Q480" s="1055">
        <v>600</v>
      </c>
      <c r="R480" s="1054" t="s">
        <v>1008</v>
      </c>
      <c r="S480" s="1054" t="s">
        <v>294</v>
      </c>
      <c r="T480" s="1056">
        <v>27424</v>
      </c>
      <c r="U480" s="1056"/>
      <c r="V480" s="1056"/>
    </row>
    <row r="481" spans="1:22" ht="31.5" hidden="1">
      <c r="A481" s="1057" t="s">
        <v>1652</v>
      </c>
      <c r="B481" s="1054" t="s">
        <v>1648</v>
      </c>
      <c r="C481" s="1054"/>
      <c r="D481" s="1054"/>
      <c r="E481" s="1054"/>
      <c r="F481" s="1054"/>
      <c r="G481" s="1054"/>
      <c r="H481" s="1054"/>
      <c r="I481" s="1054"/>
      <c r="J481" s="1054"/>
      <c r="K481" s="1054"/>
      <c r="L481" s="1054"/>
      <c r="M481" s="1054"/>
      <c r="N481" s="1054"/>
      <c r="O481" s="1054"/>
      <c r="P481" s="1054"/>
      <c r="Q481" s="1055">
        <v>800</v>
      </c>
      <c r="R481" s="1054" t="s">
        <v>1008</v>
      </c>
      <c r="S481" s="1054" t="s">
        <v>294</v>
      </c>
      <c r="T481" s="1056">
        <v>250</v>
      </c>
      <c r="U481" s="1056"/>
      <c r="V481" s="1056"/>
    </row>
    <row r="482" spans="1:22" ht="31.5" hidden="1">
      <c r="A482" s="1048" t="s">
        <v>1653</v>
      </c>
      <c r="B482" s="1049" t="s">
        <v>1654</v>
      </c>
      <c r="C482" s="1049"/>
      <c r="D482" s="1049"/>
      <c r="E482" s="1049"/>
      <c r="F482" s="1049"/>
      <c r="G482" s="1049"/>
      <c r="H482" s="1049"/>
      <c r="I482" s="1049"/>
      <c r="J482" s="1049"/>
      <c r="K482" s="1049"/>
      <c r="L482" s="1049"/>
      <c r="M482" s="1049"/>
      <c r="N482" s="1049"/>
      <c r="O482" s="1049"/>
      <c r="P482" s="1049"/>
      <c r="Q482" s="1050"/>
      <c r="R482" s="1049" t="s">
        <v>953</v>
      </c>
      <c r="S482" s="1049" t="s">
        <v>953</v>
      </c>
      <c r="T482" s="1051">
        <v>1935</v>
      </c>
      <c r="U482" s="1051"/>
      <c r="V482" s="1051"/>
    </row>
    <row r="483" spans="1:22" ht="78.75" hidden="1">
      <c r="A483" s="1053" t="s">
        <v>1655</v>
      </c>
      <c r="B483" s="1054" t="s">
        <v>1654</v>
      </c>
      <c r="C483" s="1054"/>
      <c r="D483" s="1054"/>
      <c r="E483" s="1054"/>
      <c r="F483" s="1054"/>
      <c r="G483" s="1054"/>
      <c r="H483" s="1054"/>
      <c r="I483" s="1054"/>
      <c r="J483" s="1054"/>
      <c r="K483" s="1054"/>
      <c r="L483" s="1054"/>
      <c r="M483" s="1054"/>
      <c r="N483" s="1054"/>
      <c r="O483" s="1054"/>
      <c r="P483" s="1054"/>
      <c r="Q483" s="1055">
        <v>100</v>
      </c>
      <c r="R483" s="1054" t="s">
        <v>990</v>
      </c>
      <c r="S483" s="1054" t="s">
        <v>989</v>
      </c>
      <c r="T483" s="1056">
        <v>1935</v>
      </c>
      <c r="U483" s="1056"/>
      <c r="V483" s="1056"/>
    </row>
    <row r="484" spans="1:22" ht="31.5" hidden="1">
      <c r="A484" s="1048" t="s">
        <v>1656</v>
      </c>
      <c r="B484" s="1049" t="s">
        <v>1657</v>
      </c>
      <c r="C484" s="1049"/>
      <c r="D484" s="1049"/>
      <c r="E484" s="1049"/>
      <c r="F484" s="1049"/>
      <c r="G484" s="1049"/>
      <c r="H484" s="1049"/>
      <c r="I484" s="1049"/>
      <c r="J484" s="1049"/>
      <c r="K484" s="1049"/>
      <c r="L484" s="1049"/>
      <c r="M484" s="1049"/>
      <c r="N484" s="1049"/>
      <c r="O484" s="1049"/>
      <c r="P484" s="1049"/>
      <c r="Q484" s="1050"/>
      <c r="R484" s="1049" t="s">
        <v>953</v>
      </c>
      <c r="S484" s="1049" t="s">
        <v>953</v>
      </c>
      <c r="T484" s="1051">
        <v>2145</v>
      </c>
      <c r="U484" s="1051"/>
      <c r="V484" s="1051"/>
    </row>
    <row r="485" spans="1:22" ht="78.75" hidden="1">
      <c r="A485" s="1053" t="s">
        <v>1658</v>
      </c>
      <c r="B485" s="1054" t="s">
        <v>1657</v>
      </c>
      <c r="C485" s="1054"/>
      <c r="D485" s="1054"/>
      <c r="E485" s="1054"/>
      <c r="F485" s="1054"/>
      <c r="G485" s="1054"/>
      <c r="H485" s="1054"/>
      <c r="I485" s="1054"/>
      <c r="J485" s="1054"/>
      <c r="K485" s="1054"/>
      <c r="L485" s="1054"/>
      <c r="M485" s="1054"/>
      <c r="N485" s="1054"/>
      <c r="O485" s="1054"/>
      <c r="P485" s="1054"/>
      <c r="Q485" s="1055">
        <v>100</v>
      </c>
      <c r="R485" s="1054" t="s">
        <v>990</v>
      </c>
      <c r="S485" s="1054" t="s">
        <v>961</v>
      </c>
      <c r="T485" s="1056">
        <v>2142</v>
      </c>
      <c r="U485" s="1056"/>
      <c r="V485" s="1056"/>
    </row>
    <row r="486" spans="1:22" ht="47.25" hidden="1">
      <c r="A486" s="1057" t="s">
        <v>1659</v>
      </c>
      <c r="B486" s="1054" t="s">
        <v>1657</v>
      </c>
      <c r="C486" s="1054"/>
      <c r="D486" s="1054"/>
      <c r="E486" s="1054"/>
      <c r="F486" s="1054"/>
      <c r="G486" s="1054"/>
      <c r="H486" s="1054"/>
      <c r="I486" s="1054"/>
      <c r="J486" s="1054"/>
      <c r="K486" s="1054"/>
      <c r="L486" s="1054"/>
      <c r="M486" s="1054"/>
      <c r="N486" s="1054"/>
      <c r="O486" s="1054"/>
      <c r="P486" s="1054"/>
      <c r="Q486" s="1055">
        <v>200</v>
      </c>
      <c r="R486" s="1054" t="s">
        <v>990</v>
      </c>
      <c r="S486" s="1054" t="s">
        <v>961</v>
      </c>
      <c r="T486" s="1056">
        <v>3</v>
      </c>
      <c r="U486" s="1056"/>
      <c r="V486" s="1056"/>
    </row>
    <row r="487" spans="1:22" ht="31.5" hidden="1">
      <c r="A487" s="1048" t="s">
        <v>1660</v>
      </c>
      <c r="B487" s="1049" t="s">
        <v>1661</v>
      </c>
      <c r="C487" s="1049"/>
      <c r="D487" s="1049"/>
      <c r="E487" s="1049"/>
      <c r="F487" s="1049"/>
      <c r="G487" s="1049"/>
      <c r="H487" s="1049"/>
      <c r="I487" s="1049"/>
      <c r="J487" s="1049"/>
      <c r="K487" s="1049"/>
      <c r="L487" s="1049"/>
      <c r="M487" s="1049"/>
      <c r="N487" s="1049"/>
      <c r="O487" s="1049"/>
      <c r="P487" s="1049"/>
      <c r="Q487" s="1050"/>
      <c r="R487" s="1049" t="s">
        <v>953</v>
      </c>
      <c r="S487" s="1049" t="s">
        <v>953</v>
      </c>
      <c r="T487" s="1051">
        <v>1510</v>
      </c>
      <c r="U487" s="1051"/>
      <c r="V487" s="1051"/>
    </row>
    <row r="488" spans="1:22" ht="31.5" hidden="1">
      <c r="A488" s="1057" t="s">
        <v>1662</v>
      </c>
      <c r="B488" s="1054" t="s">
        <v>1661</v>
      </c>
      <c r="C488" s="1054"/>
      <c r="D488" s="1054"/>
      <c r="E488" s="1054"/>
      <c r="F488" s="1054"/>
      <c r="G488" s="1054"/>
      <c r="H488" s="1054"/>
      <c r="I488" s="1054"/>
      <c r="J488" s="1054"/>
      <c r="K488" s="1054"/>
      <c r="L488" s="1054"/>
      <c r="M488" s="1054"/>
      <c r="N488" s="1054"/>
      <c r="O488" s="1054"/>
      <c r="P488" s="1054"/>
      <c r="Q488" s="1055">
        <v>300</v>
      </c>
      <c r="R488" s="1054" t="s">
        <v>290</v>
      </c>
      <c r="S488" s="1054" t="s">
        <v>961</v>
      </c>
      <c r="T488" s="1056">
        <v>1510</v>
      </c>
      <c r="U488" s="1056"/>
      <c r="V488" s="1056"/>
    </row>
    <row r="489" spans="1:22" ht="31.5" hidden="1">
      <c r="A489" s="1048" t="s">
        <v>1663</v>
      </c>
      <c r="B489" s="1049" t="s">
        <v>1664</v>
      </c>
      <c r="C489" s="1049"/>
      <c r="D489" s="1049"/>
      <c r="E489" s="1049"/>
      <c r="F489" s="1049"/>
      <c r="G489" s="1049"/>
      <c r="H489" s="1049"/>
      <c r="I489" s="1049"/>
      <c r="J489" s="1049"/>
      <c r="K489" s="1049"/>
      <c r="L489" s="1049"/>
      <c r="M489" s="1049"/>
      <c r="N489" s="1049"/>
      <c r="O489" s="1049"/>
      <c r="P489" s="1049"/>
      <c r="Q489" s="1050"/>
      <c r="R489" s="1049" t="s">
        <v>953</v>
      </c>
      <c r="S489" s="1049" t="s">
        <v>953</v>
      </c>
      <c r="T489" s="1051">
        <v>1090.5</v>
      </c>
      <c r="U489" s="1051"/>
      <c r="V489" s="1051"/>
    </row>
    <row r="490" spans="1:22" ht="47.25" hidden="1">
      <c r="A490" s="1057" t="s">
        <v>1665</v>
      </c>
      <c r="B490" s="1054" t="s">
        <v>1664</v>
      </c>
      <c r="C490" s="1054"/>
      <c r="D490" s="1054"/>
      <c r="E490" s="1054"/>
      <c r="F490" s="1054"/>
      <c r="G490" s="1054"/>
      <c r="H490" s="1054"/>
      <c r="I490" s="1054"/>
      <c r="J490" s="1054"/>
      <c r="K490" s="1054"/>
      <c r="L490" s="1054"/>
      <c r="M490" s="1054"/>
      <c r="N490" s="1054"/>
      <c r="O490" s="1054"/>
      <c r="P490" s="1054"/>
      <c r="Q490" s="1055">
        <v>200</v>
      </c>
      <c r="R490" s="1054" t="s">
        <v>990</v>
      </c>
      <c r="S490" s="1054" t="s">
        <v>1008</v>
      </c>
      <c r="T490" s="1056">
        <v>1090.5</v>
      </c>
      <c r="U490" s="1056"/>
      <c r="V490" s="1056"/>
    </row>
    <row r="491" spans="1:22" ht="31.5" hidden="1">
      <c r="A491" s="1048" t="s">
        <v>1666</v>
      </c>
      <c r="B491" s="1049" t="s">
        <v>1667</v>
      </c>
      <c r="C491" s="1049"/>
      <c r="D491" s="1049"/>
      <c r="E491" s="1049"/>
      <c r="F491" s="1049"/>
      <c r="G491" s="1049"/>
      <c r="H491" s="1049"/>
      <c r="I491" s="1049"/>
      <c r="J491" s="1049"/>
      <c r="K491" s="1049"/>
      <c r="L491" s="1049"/>
      <c r="M491" s="1049"/>
      <c r="N491" s="1049"/>
      <c r="O491" s="1049"/>
      <c r="P491" s="1049"/>
      <c r="Q491" s="1050"/>
      <c r="R491" s="1049" t="s">
        <v>953</v>
      </c>
      <c r="S491" s="1049" t="s">
        <v>953</v>
      </c>
      <c r="T491" s="1051">
        <v>5153.7</v>
      </c>
      <c r="U491" s="1051"/>
      <c r="V491" s="1051"/>
    </row>
    <row r="492" spans="1:22" ht="47.25" hidden="1">
      <c r="A492" s="1057" t="s">
        <v>1668</v>
      </c>
      <c r="B492" s="1054" t="s">
        <v>1667</v>
      </c>
      <c r="C492" s="1054"/>
      <c r="D492" s="1054"/>
      <c r="E492" s="1054"/>
      <c r="F492" s="1054"/>
      <c r="G492" s="1054"/>
      <c r="H492" s="1054"/>
      <c r="I492" s="1054"/>
      <c r="J492" s="1054"/>
      <c r="K492" s="1054"/>
      <c r="L492" s="1054"/>
      <c r="M492" s="1054"/>
      <c r="N492" s="1054"/>
      <c r="O492" s="1054"/>
      <c r="P492" s="1054"/>
      <c r="Q492" s="1055">
        <v>200</v>
      </c>
      <c r="R492" s="1054" t="s">
        <v>990</v>
      </c>
      <c r="S492" s="1054" t="s">
        <v>296</v>
      </c>
      <c r="T492" s="1056">
        <v>5153.7</v>
      </c>
      <c r="U492" s="1056"/>
      <c r="V492" s="1056"/>
    </row>
    <row r="493" spans="1:22" ht="31.5" hidden="1">
      <c r="A493" s="1048" t="s">
        <v>1669</v>
      </c>
      <c r="B493" s="1049" t="s">
        <v>1670</v>
      </c>
      <c r="C493" s="1049"/>
      <c r="D493" s="1049"/>
      <c r="E493" s="1049"/>
      <c r="F493" s="1049"/>
      <c r="G493" s="1049"/>
      <c r="H493" s="1049"/>
      <c r="I493" s="1049"/>
      <c r="J493" s="1049"/>
      <c r="K493" s="1049"/>
      <c r="L493" s="1049"/>
      <c r="M493" s="1049"/>
      <c r="N493" s="1049"/>
      <c r="O493" s="1049"/>
      <c r="P493" s="1049"/>
      <c r="Q493" s="1050"/>
      <c r="R493" s="1049" t="s">
        <v>953</v>
      </c>
      <c r="S493" s="1049" t="s">
        <v>953</v>
      </c>
      <c r="T493" s="1051">
        <v>180</v>
      </c>
      <c r="U493" s="1051"/>
      <c r="V493" s="1051"/>
    </row>
    <row r="494" spans="1:22" ht="47.25" hidden="1">
      <c r="A494" s="1057" t="s">
        <v>1671</v>
      </c>
      <c r="B494" s="1054" t="s">
        <v>1670</v>
      </c>
      <c r="C494" s="1054"/>
      <c r="D494" s="1054"/>
      <c r="E494" s="1054"/>
      <c r="F494" s="1054"/>
      <c r="G494" s="1054"/>
      <c r="H494" s="1054"/>
      <c r="I494" s="1054"/>
      <c r="J494" s="1054"/>
      <c r="K494" s="1054"/>
      <c r="L494" s="1054"/>
      <c r="M494" s="1054"/>
      <c r="N494" s="1054"/>
      <c r="O494" s="1054"/>
      <c r="P494" s="1054"/>
      <c r="Q494" s="1055">
        <v>200</v>
      </c>
      <c r="R494" s="1054" t="s">
        <v>1038</v>
      </c>
      <c r="S494" s="1054" t="s">
        <v>1008</v>
      </c>
      <c r="T494" s="1056">
        <v>180</v>
      </c>
      <c r="U494" s="1056"/>
      <c r="V494" s="1056"/>
    </row>
    <row r="495" spans="1:22" ht="31.5" hidden="1">
      <c r="A495" s="1048" t="s">
        <v>1672</v>
      </c>
      <c r="B495" s="1049" t="s">
        <v>1673</v>
      </c>
      <c r="C495" s="1049"/>
      <c r="D495" s="1049"/>
      <c r="E495" s="1049"/>
      <c r="F495" s="1049"/>
      <c r="G495" s="1049"/>
      <c r="H495" s="1049"/>
      <c r="I495" s="1049"/>
      <c r="J495" s="1049"/>
      <c r="K495" s="1049"/>
      <c r="L495" s="1049"/>
      <c r="M495" s="1049"/>
      <c r="N495" s="1049"/>
      <c r="O495" s="1049"/>
      <c r="P495" s="1049"/>
      <c r="Q495" s="1050"/>
      <c r="R495" s="1049" t="s">
        <v>953</v>
      </c>
      <c r="S495" s="1049" t="s">
        <v>953</v>
      </c>
      <c r="T495" s="1051">
        <v>488</v>
      </c>
      <c r="U495" s="1051"/>
      <c r="V495" s="1051"/>
    </row>
    <row r="496" spans="1:22" ht="47.25" hidden="1">
      <c r="A496" s="1057" t="s">
        <v>1674</v>
      </c>
      <c r="B496" s="1054" t="s">
        <v>1673</v>
      </c>
      <c r="C496" s="1054"/>
      <c r="D496" s="1054"/>
      <c r="E496" s="1054"/>
      <c r="F496" s="1054"/>
      <c r="G496" s="1054"/>
      <c r="H496" s="1054"/>
      <c r="I496" s="1054"/>
      <c r="J496" s="1054"/>
      <c r="K496" s="1054"/>
      <c r="L496" s="1054"/>
      <c r="M496" s="1054"/>
      <c r="N496" s="1054"/>
      <c r="O496" s="1054"/>
      <c r="P496" s="1054"/>
      <c r="Q496" s="1055">
        <v>600</v>
      </c>
      <c r="R496" s="1054" t="s">
        <v>294</v>
      </c>
      <c r="S496" s="1054" t="s">
        <v>990</v>
      </c>
      <c r="T496" s="1056">
        <v>488</v>
      </c>
      <c r="U496" s="1056"/>
      <c r="V496" s="1056"/>
    </row>
    <row r="497" spans="1:22" ht="31.5" hidden="1">
      <c r="A497" s="1048" t="s">
        <v>1675</v>
      </c>
      <c r="B497" s="1049" t="s">
        <v>1676</v>
      </c>
      <c r="C497" s="1049"/>
      <c r="D497" s="1049"/>
      <c r="E497" s="1049"/>
      <c r="F497" s="1049"/>
      <c r="G497" s="1049"/>
      <c r="H497" s="1049"/>
      <c r="I497" s="1049"/>
      <c r="J497" s="1049"/>
      <c r="K497" s="1049"/>
      <c r="L497" s="1049"/>
      <c r="M497" s="1049"/>
      <c r="N497" s="1049"/>
      <c r="O497" s="1049"/>
      <c r="P497" s="1049"/>
      <c r="Q497" s="1050"/>
      <c r="R497" s="1049" t="s">
        <v>953</v>
      </c>
      <c r="S497" s="1049" t="s">
        <v>953</v>
      </c>
      <c r="T497" s="1051">
        <v>450</v>
      </c>
      <c r="U497" s="1051"/>
      <c r="V497" s="1051"/>
    </row>
    <row r="498" spans="1:22" ht="47.25" hidden="1">
      <c r="A498" s="1057" t="s">
        <v>1677</v>
      </c>
      <c r="B498" s="1054" t="s">
        <v>1676</v>
      </c>
      <c r="C498" s="1054"/>
      <c r="D498" s="1054"/>
      <c r="E498" s="1054"/>
      <c r="F498" s="1054"/>
      <c r="G498" s="1054"/>
      <c r="H498" s="1054"/>
      <c r="I498" s="1054"/>
      <c r="J498" s="1054"/>
      <c r="K498" s="1054"/>
      <c r="L498" s="1054"/>
      <c r="M498" s="1054"/>
      <c r="N498" s="1054"/>
      <c r="O498" s="1054"/>
      <c r="P498" s="1054"/>
      <c r="Q498" s="1055">
        <v>700</v>
      </c>
      <c r="R498" s="1054" t="s">
        <v>296</v>
      </c>
      <c r="S498" s="1054" t="s">
        <v>990</v>
      </c>
      <c r="T498" s="1056">
        <v>450</v>
      </c>
      <c r="U498" s="1056"/>
      <c r="V498" s="1056"/>
    </row>
    <row r="499" spans="1:22" ht="31.5" hidden="1">
      <c r="A499" s="1048" t="s">
        <v>1678</v>
      </c>
      <c r="B499" s="1049" t="s">
        <v>1679</v>
      </c>
      <c r="C499" s="1049"/>
      <c r="D499" s="1049"/>
      <c r="E499" s="1049"/>
      <c r="F499" s="1049"/>
      <c r="G499" s="1049"/>
      <c r="H499" s="1049"/>
      <c r="I499" s="1049"/>
      <c r="J499" s="1049"/>
      <c r="K499" s="1049"/>
      <c r="L499" s="1049"/>
      <c r="M499" s="1049"/>
      <c r="N499" s="1049"/>
      <c r="O499" s="1049"/>
      <c r="P499" s="1049"/>
      <c r="Q499" s="1050"/>
      <c r="R499" s="1049" t="s">
        <v>953</v>
      </c>
      <c r="S499" s="1049" t="s">
        <v>953</v>
      </c>
      <c r="T499" s="1051">
        <v>1545.7</v>
      </c>
      <c r="U499" s="1051"/>
      <c r="V499" s="1051"/>
    </row>
    <row r="500" spans="1:22" ht="47.25" hidden="1">
      <c r="A500" s="1057" t="s">
        <v>1680</v>
      </c>
      <c r="B500" s="1054" t="s">
        <v>1679</v>
      </c>
      <c r="C500" s="1054"/>
      <c r="D500" s="1054"/>
      <c r="E500" s="1054"/>
      <c r="F500" s="1054"/>
      <c r="G500" s="1054"/>
      <c r="H500" s="1054"/>
      <c r="I500" s="1054"/>
      <c r="J500" s="1054"/>
      <c r="K500" s="1054"/>
      <c r="L500" s="1054"/>
      <c r="M500" s="1054"/>
      <c r="N500" s="1054"/>
      <c r="O500" s="1054"/>
      <c r="P500" s="1054"/>
      <c r="Q500" s="1055">
        <v>200</v>
      </c>
      <c r="R500" s="1054" t="s">
        <v>1008</v>
      </c>
      <c r="S500" s="1054" t="s">
        <v>294</v>
      </c>
      <c r="T500" s="1056">
        <v>1545.7</v>
      </c>
      <c r="U500" s="1056"/>
      <c r="V500" s="1056"/>
    </row>
    <row r="501" spans="1:22" ht="31.5" hidden="1">
      <c r="A501" s="1048" t="s">
        <v>1681</v>
      </c>
      <c r="B501" s="1049" t="s">
        <v>1682</v>
      </c>
      <c r="C501" s="1049"/>
      <c r="D501" s="1049"/>
      <c r="E501" s="1049"/>
      <c r="F501" s="1049"/>
      <c r="G501" s="1049"/>
      <c r="H501" s="1049"/>
      <c r="I501" s="1049"/>
      <c r="J501" s="1049"/>
      <c r="K501" s="1049"/>
      <c r="L501" s="1049"/>
      <c r="M501" s="1049"/>
      <c r="N501" s="1049"/>
      <c r="O501" s="1049"/>
      <c r="P501" s="1049"/>
      <c r="Q501" s="1050"/>
      <c r="R501" s="1049" t="s">
        <v>953</v>
      </c>
      <c r="S501" s="1049" t="s">
        <v>953</v>
      </c>
      <c r="T501" s="1051">
        <v>1800</v>
      </c>
      <c r="U501" s="1051"/>
      <c r="V501" s="1051"/>
    </row>
    <row r="502" spans="1:22" ht="47.25" hidden="1">
      <c r="A502" s="1057" t="s">
        <v>1683</v>
      </c>
      <c r="B502" s="1054" t="s">
        <v>1682</v>
      </c>
      <c r="C502" s="1054"/>
      <c r="D502" s="1054"/>
      <c r="E502" s="1054"/>
      <c r="F502" s="1054"/>
      <c r="G502" s="1054"/>
      <c r="H502" s="1054"/>
      <c r="I502" s="1054"/>
      <c r="J502" s="1054"/>
      <c r="K502" s="1054"/>
      <c r="L502" s="1054"/>
      <c r="M502" s="1054"/>
      <c r="N502" s="1054"/>
      <c r="O502" s="1054"/>
      <c r="P502" s="1054"/>
      <c r="Q502" s="1055">
        <v>200</v>
      </c>
      <c r="R502" s="1054" t="s">
        <v>962</v>
      </c>
      <c r="S502" s="1054" t="s">
        <v>990</v>
      </c>
      <c r="T502" s="1056">
        <v>1800</v>
      </c>
      <c r="U502" s="1056"/>
      <c r="V502" s="1056"/>
    </row>
    <row r="503" spans="1:22" ht="31.5" hidden="1">
      <c r="A503" s="1048" t="s">
        <v>1684</v>
      </c>
      <c r="B503" s="1049" t="s">
        <v>1685</v>
      </c>
      <c r="C503" s="1049"/>
      <c r="D503" s="1049"/>
      <c r="E503" s="1049"/>
      <c r="F503" s="1049"/>
      <c r="G503" s="1049"/>
      <c r="H503" s="1049"/>
      <c r="I503" s="1049"/>
      <c r="J503" s="1049"/>
      <c r="K503" s="1049"/>
      <c r="L503" s="1049"/>
      <c r="M503" s="1049"/>
      <c r="N503" s="1049"/>
      <c r="O503" s="1049"/>
      <c r="P503" s="1049"/>
      <c r="Q503" s="1050"/>
      <c r="R503" s="1049" t="s">
        <v>953</v>
      </c>
      <c r="S503" s="1049" t="s">
        <v>953</v>
      </c>
      <c r="T503" s="1051">
        <v>590</v>
      </c>
      <c r="U503" s="1051"/>
      <c r="V503" s="1051"/>
    </row>
    <row r="504" spans="1:22" ht="31.5" hidden="1">
      <c r="A504" s="1057" t="s">
        <v>1686</v>
      </c>
      <c r="B504" s="1054" t="s">
        <v>1685</v>
      </c>
      <c r="C504" s="1054"/>
      <c r="D504" s="1054"/>
      <c r="E504" s="1054"/>
      <c r="F504" s="1054"/>
      <c r="G504" s="1054"/>
      <c r="H504" s="1054"/>
      <c r="I504" s="1054"/>
      <c r="J504" s="1054"/>
      <c r="K504" s="1054"/>
      <c r="L504" s="1054"/>
      <c r="M504" s="1054"/>
      <c r="N504" s="1054"/>
      <c r="O504" s="1054"/>
      <c r="P504" s="1054"/>
      <c r="Q504" s="1055">
        <v>300</v>
      </c>
      <c r="R504" s="1054" t="s">
        <v>290</v>
      </c>
      <c r="S504" s="1054" t="s">
        <v>961</v>
      </c>
      <c r="T504" s="1056">
        <v>5</v>
      </c>
      <c r="U504" s="1056"/>
      <c r="V504" s="1056"/>
    </row>
    <row r="505" spans="1:22" ht="31.5" hidden="1">
      <c r="A505" s="1057" t="s">
        <v>1687</v>
      </c>
      <c r="B505" s="1054" t="s">
        <v>1685</v>
      </c>
      <c r="C505" s="1054"/>
      <c r="D505" s="1054"/>
      <c r="E505" s="1054"/>
      <c r="F505" s="1054"/>
      <c r="G505" s="1054"/>
      <c r="H505" s="1054"/>
      <c r="I505" s="1054"/>
      <c r="J505" s="1054"/>
      <c r="K505" s="1054"/>
      <c r="L505" s="1054"/>
      <c r="M505" s="1054"/>
      <c r="N505" s="1054"/>
      <c r="O505" s="1054"/>
      <c r="P505" s="1054"/>
      <c r="Q505" s="1055">
        <v>800</v>
      </c>
      <c r="R505" s="1054" t="s">
        <v>990</v>
      </c>
      <c r="S505" s="1054" t="s">
        <v>292</v>
      </c>
      <c r="T505" s="1056">
        <v>585</v>
      </c>
      <c r="U505" s="1056"/>
      <c r="V505" s="1056"/>
    </row>
    <row r="506" spans="1:22" ht="15.75" hidden="1">
      <c r="A506" s="1048" t="s">
        <v>1688</v>
      </c>
      <c r="B506" s="1049" t="s">
        <v>1689</v>
      </c>
      <c r="C506" s="1049"/>
      <c r="D506" s="1049"/>
      <c r="E506" s="1049"/>
      <c r="F506" s="1049"/>
      <c r="G506" s="1049"/>
      <c r="H506" s="1049"/>
      <c r="I506" s="1049"/>
      <c r="J506" s="1049"/>
      <c r="K506" s="1049"/>
      <c r="L506" s="1049"/>
      <c r="M506" s="1049"/>
      <c r="N506" s="1049"/>
      <c r="O506" s="1049"/>
      <c r="P506" s="1049"/>
      <c r="Q506" s="1050"/>
      <c r="R506" s="1049" t="s">
        <v>953</v>
      </c>
      <c r="S506" s="1049" t="s">
        <v>953</v>
      </c>
      <c r="T506" s="1051">
        <v>18162.2</v>
      </c>
      <c r="U506" s="1051"/>
      <c r="V506" s="1051"/>
    </row>
    <row r="507" spans="1:22" ht="63" hidden="1">
      <c r="A507" s="1053" t="s">
        <v>1690</v>
      </c>
      <c r="B507" s="1054" t="s">
        <v>1689</v>
      </c>
      <c r="C507" s="1054"/>
      <c r="D507" s="1054"/>
      <c r="E507" s="1054"/>
      <c r="F507" s="1054"/>
      <c r="G507" s="1054"/>
      <c r="H507" s="1054"/>
      <c r="I507" s="1054"/>
      <c r="J507" s="1054"/>
      <c r="K507" s="1054"/>
      <c r="L507" s="1054"/>
      <c r="M507" s="1054"/>
      <c r="N507" s="1054"/>
      <c r="O507" s="1054"/>
      <c r="P507" s="1054"/>
      <c r="Q507" s="1055">
        <v>100</v>
      </c>
      <c r="R507" s="1054" t="s">
        <v>1008</v>
      </c>
      <c r="S507" s="1054" t="s">
        <v>294</v>
      </c>
      <c r="T507" s="1056">
        <v>9342.5</v>
      </c>
      <c r="U507" s="1056"/>
      <c r="V507" s="1056"/>
    </row>
    <row r="508" spans="1:22" ht="47.25" hidden="1">
      <c r="A508" s="1057" t="s">
        <v>1691</v>
      </c>
      <c r="B508" s="1054" t="s">
        <v>1689</v>
      </c>
      <c r="C508" s="1054"/>
      <c r="D508" s="1054"/>
      <c r="E508" s="1054"/>
      <c r="F508" s="1054"/>
      <c r="G508" s="1054"/>
      <c r="H508" s="1054"/>
      <c r="I508" s="1054"/>
      <c r="J508" s="1054"/>
      <c r="K508" s="1054"/>
      <c r="L508" s="1054"/>
      <c r="M508" s="1054"/>
      <c r="N508" s="1054"/>
      <c r="O508" s="1054"/>
      <c r="P508" s="1054"/>
      <c r="Q508" s="1055">
        <v>200</v>
      </c>
      <c r="R508" s="1054" t="s">
        <v>1008</v>
      </c>
      <c r="S508" s="1054" t="s">
        <v>294</v>
      </c>
      <c r="T508" s="1056">
        <v>8643.6</v>
      </c>
      <c r="U508" s="1056"/>
      <c r="V508" s="1056"/>
    </row>
    <row r="509" spans="1:22" ht="31.5" hidden="1">
      <c r="A509" s="1057" t="s">
        <v>1692</v>
      </c>
      <c r="B509" s="1054" t="s">
        <v>1689</v>
      </c>
      <c r="C509" s="1054"/>
      <c r="D509" s="1054"/>
      <c r="E509" s="1054"/>
      <c r="F509" s="1054"/>
      <c r="G509" s="1054"/>
      <c r="H509" s="1054"/>
      <c r="I509" s="1054"/>
      <c r="J509" s="1054"/>
      <c r="K509" s="1054"/>
      <c r="L509" s="1054"/>
      <c r="M509" s="1054"/>
      <c r="N509" s="1054"/>
      <c r="O509" s="1054"/>
      <c r="P509" s="1054"/>
      <c r="Q509" s="1055">
        <v>800</v>
      </c>
      <c r="R509" s="1054" t="s">
        <v>1008</v>
      </c>
      <c r="S509" s="1054" t="s">
        <v>294</v>
      </c>
      <c r="T509" s="1056">
        <v>176.2</v>
      </c>
      <c r="U509" s="1056"/>
      <c r="V509" s="1056"/>
    </row>
    <row r="510" spans="1:22" ht="15.75" hidden="1">
      <c r="A510" s="1048" t="s">
        <v>1693</v>
      </c>
      <c r="B510" s="1049" t="s">
        <v>1694</v>
      </c>
      <c r="C510" s="1049"/>
      <c r="D510" s="1049"/>
      <c r="E510" s="1049"/>
      <c r="F510" s="1049"/>
      <c r="G510" s="1049"/>
      <c r="H510" s="1049"/>
      <c r="I510" s="1049"/>
      <c r="J510" s="1049"/>
      <c r="K510" s="1049"/>
      <c r="L510" s="1049"/>
      <c r="M510" s="1049"/>
      <c r="N510" s="1049"/>
      <c r="O510" s="1049"/>
      <c r="P510" s="1049"/>
      <c r="Q510" s="1050"/>
      <c r="R510" s="1049" t="s">
        <v>953</v>
      </c>
      <c r="S510" s="1049" t="s">
        <v>953</v>
      </c>
      <c r="T510" s="1051">
        <v>3496</v>
      </c>
      <c r="U510" s="1051"/>
      <c r="V510" s="1051"/>
    </row>
    <row r="511" spans="1:22" ht="47.25" hidden="1">
      <c r="A511" s="1057" t="s">
        <v>1695</v>
      </c>
      <c r="B511" s="1054" t="s">
        <v>1694</v>
      </c>
      <c r="C511" s="1054"/>
      <c r="D511" s="1054"/>
      <c r="E511" s="1054"/>
      <c r="F511" s="1054"/>
      <c r="G511" s="1054"/>
      <c r="H511" s="1054"/>
      <c r="I511" s="1054"/>
      <c r="J511" s="1054"/>
      <c r="K511" s="1054"/>
      <c r="L511" s="1054"/>
      <c r="M511" s="1054"/>
      <c r="N511" s="1054"/>
      <c r="O511" s="1054"/>
      <c r="P511" s="1054"/>
      <c r="Q511" s="1055">
        <v>200</v>
      </c>
      <c r="R511" s="1054" t="s">
        <v>290</v>
      </c>
      <c r="S511" s="1054" t="s">
        <v>1305</v>
      </c>
      <c r="T511" s="1056">
        <v>3496</v>
      </c>
      <c r="U511" s="1056"/>
      <c r="V511" s="1056"/>
    </row>
    <row r="512" spans="1:22" ht="15.75" hidden="1">
      <c r="A512" s="1048" t="s">
        <v>1696</v>
      </c>
      <c r="B512" s="1049" t="s">
        <v>1697</v>
      </c>
      <c r="C512" s="1049"/>
      <c r="D512" s="1049"/>
      <c r="E512" s="1049"/>
      <c r="F512" s="1049"/>
      <c r="G512" s="1049"/>
      <c r="H512" s="1049"/>
      <c r="I512" s="1049"/>
      <c r="J512" s="1049"/>
      <c r="K512" s="1049"/>
      <c r="L512" s="1049"/>
      <c r="M512" s="1049"/>
      <c r="N512" s="1049"/>
      <c r="O512" s="1049"/>
      <c r="P512" s="1049"/>
      <c r="Q512" s="1050"/>
      <c r="R512" s="1049" t="s">
        <v>953</v>
      </c>
      <c r="S512" s="1049" t="s">
        <v>953</v>
      </c>
      <c r="T512" s="1051">
        <v>2939.9</v>
      </c>
      <c r="U512" s="1051"/>
      <c r="V512" s="1051"/>
    </row>
    <row r="513" spans="1:22" ht="31.5" hidden="1">
      <c r="A513" s="1057" t="s">
        <v>1698</v>
      </c>
      <c r="B513" s="1054" t="s">
        <v>1697</v>
      </c>
      <c r="C513" s="1054"/>
      <c r="D513" s="1054"/>
      <c r="E513" s="1054"/>
      <c r="F513" s="1054"/>
      <c r="G513" s="1054"/>
      <c r="H513" s="1054"/>
      <c r="I513" s="1054"/>
      <c r="J513" s="1054"/>
      <c r="K513" s="1054"/>
      <c r="L513" s="1054"/>
      <c r="M513" s="1054"/>
      <c r="N513" s="1054"/>
      <c r="O513" s="1054"/>
      <c r="P513" s="1054"/>
      <c r="Q513" s="1055">
        <v>300</v>
      </c>
      <c r="R513" s="1054" t="s">
        <v>290</v>
      </c>
      <c r="S513" s="1054" t="s">
        <v>1008</v>
      </c>
      <c r="T513" s="1056">
        <v>2939.9</v>
      </c>
      <c r="U513" s="1056"/>
      <c r="V513" s="1056"/>
    </row>
    <row r="514" spans="1:22" ht="31.5" hidden="1">
      <c r="A514" s="1048" t="s">
        <v>1699</v>
      </c>
      <c r="B514" s="1049" t="s">
        <v>1700</v>
      </c>
      <c r="C514" s="1049"/>
      <c r="D514" s="1049"/>
      <c r="E514" s="1049"/>
      <c r="F514" s="1049"/>
      <c r="G514" s="1049"/>
      <c r="H514" s="1049"/>
      <c r="I514" s="1049"/>
      <c r="J514" s="1049"/>
      <c r="K514" s="1049"/>
      <c r="L514" s="1049"/>
      <c r="M514" s="1049"/>
      <c r="N514" s="1049"/>
      <c r="O514" s="1049"/>
      <c r="P514" s="1049"/>
      <c r="Q514" s="1050"/>
      <c r="R514" s="1049" t="s">
        <v>953</v>
      </c>
      <c r="S514" s="1049" t="s">
        <v>953</v>
      </c>
      <c r="T514" s="1051">
        <v>1500</v>
      </c>
      <c r="U514" s="1051"/>
      <c r="V514" s="1051"/>
    </row>
    <row r="515" spans="1:22" ht="47.25" hidden="1">
      <c r="A515" s="1057" t="s">
        <v>1701</v>
      </c>
      <c r="B515" s="1054" t="s">
        <v>1700</v>
      </c>
      <c r="C515" s="1054"/>
      <c r="D515" s="1054"/>
      <c r="E515" s="1054"/>
      <c r="F515" s="1054"/>
      <c r="G515" s="1054"/>
      <c r="H515" s="1054"/>
      <c r="I515" s="1054"/>
      <c r="J515" s="1054"/>
      <c r="K515" s="1054"/>
      <c r="L515" s="1054"/>
      <c r="M515" s="1054"/>
      <c r="N515" s="1054"/>
      <c r="O515" s="1054"/>
      <c r="P515" s="1054"/>
      <c r="Q515" s="1055">
        <v>600</v>
      </c>
      <c r="R515" s="1054" t="s">
        <v>294</v>
      </c>
      <c r="S515" s="1054" t="s">
        <v>1038</v>
      </c>
      <c r="T515" s="1056">
        <v>1500</v>
      </c>
      <c r="U515" s="1056"/>
      <c r="V515" s="1056"/>
    </row>
    <row r="516" spans="1:22" ht="31.5" hidden="1">
      <c r="A516" s="1048" t="s">
        <v>1702</v>
      </c>
      <c r="B516" s="1049" t="s">
        <v>1703</v>
      </c>
      <c r="C516" s="1049"/>
      <c r="D516" s="1049"/>
      <c r="E516" s="1049"/>
      <c r="F516" s="1049"/>
      <c r="G516" s="1049"/>
      <c r="H516" s="1049"/>
      <c r="I516" s="1049"/>
      <c r="J516" s="1049"/>
      <c r="K516" s="1049"/>
      <c r="L516" s="1049"/>
      <c r="M516" s="1049"/>
      <c r="N516" s="1049"/>
      <c r="O516" s="1049"/>
      <c r="P516" s="1049"/>
      <c r="Q516" s="1050"/>
      <c r="R516" s="1049" t="s">
        <v>953</v>
      </c>
      <c r="S516" s="1049" t="s">
        <v>953</v>
      </c>
      <c r="T516" s="1051">
        <v>4683</v>
      </c>
      <c r="U516" s="1051"/>
      <c r="V516" s="1051"/>
    </row>
    <row r="517" spans="1:22" ht="47.25" hidden="1">
      <c r="A517" s="1057" t="s">
        <v>1704</v>
      </c>
      <c r="B517" s="1054" t="s">
        <v>1703</v>
      </c>
      <c r="C517" s="1054"/>
      <c r="D517" s="1054"/>
      <c r="E517" s="1054"/>
      <c r="F517" s="1054"/>
      <c r="G517" s="1054"/>
      <c r="H517" s="1054"/>
      <c r="I517" s="1054"/>
      <c r="J517" s="1054"/>
      <c r="K517" s="1054"/>
      <c r="L517" s="1054"/>
      <c r="M517" s="1054"/>
      <c r="N517" s="1054"/>
      <c r="O517" s="1054"/>
      <c r="P517" s="1054"/>
      <c r="Q517" s="1055">
        <v>500</v>
      </c>
      <c r="R517" s="1054" t="s">
        <v>1038</v>
      </c>
      <c r="S517" s="1054" t="s">
        <v>961</v>
      </c>
      <c r="T517" s="1056">
        <v>4683</v>
      </c>
      <c r="U517" s="1056"/>
      <c r="V517" s="1056"/>
    </row>
    <row r="518" spans="1:22" ht="47.25" hidden="1">
      <c r="A518" s="1048" t="s">
        <v>1705</v>
      </c>
      <c r="B518" s="1049" t="s">
        <v>1706</v>
      </c>
      <c r="C518" s="1049"/>
      <c r="D518" s="1049"/>
      <c r="E518" s="1049"/>
      <c r="F518" s="1049"/>
      <c r="G518" s="1049"/>
      <c r="H518" s="1049"/>
      <c r="I518" s="1049"/>
      <c r="J518" s="1049"/>
      <c r="K518" s="1049"/>
      <c r="L518" s="1049"/>
      <c r="M518" s="1049"/>
      <c r="N518" s="1049"/>
      <c r="O518" s="1049"/>
      <c r="P518" s="1049"/>
      <c r="Q518" s="1050"/>
      <c r="R518" s="1049" t="s">
        <v>953</v>
      </c>
      <c r="S518" s="1049" t="s">
        <v>953</v>
      </c>
      <c r="T518" s="1051">
        <v>36</v>
      </c>
      <c r="U518" s="1051"/>
      <c r="V518" s="1051"/>
    </row>
    <row r="519" spans="1:22" ht="63" hidden="1">
      <c r="A519" s="1057" t="s">
        <v>1707</v>
      </c>
      <c r="B519" s="1054" t="s">
        <v>1706</v>
      </c>
      <c r="C519" s="1054"/>
      <c r="D519" s="1054"/>
      <c r="E519" s="1054"/>
      <c r="F519" s="1054"/>
      <c r="G519" s="1054"/>
      <c r="H519" s="1054"/>
      <c r="I519" s="1054"/>
      <c r="J519" s="1054"/>
      <c r="K519" s="1054"/>
      <c r="L519" s="1054"/>
      <c r="M519" s="1054"/>
      <c r="N519" s="1054"/>
      <c r="O519" s="1054"/>
      <c r="P519" s="1054"/>
      <c r="Q519" s="1055">
        <v>200</v>
      </c>
      <c r="R519" s="1054" t="s">
        <v>990</v>
      </c>
      <c r="S519" s="1054" t="s">
        <v>1008</v>
      </c>
      <c r="T519" s="1056">
        <v>36</v>
      </c>
      <c r="U519" s="1056"/>
      <c r="V519" s="1056"/>
    </row>
    <row r="520" spans="1:22" ht="15.75" hidden="1">
      <c r="A520" s="1048" t="s">
        <v>1708</v>
      </c>
      <c r="B520" s="1049" t="s">
        <v>1709</v>
      </c>
      <c r="C520" s="1049"/>
      <c r="D520" s="1049"/>
      <c r="E520" s="1049"/>
      <c r="F520" s="1049"/>
      <c r="G520" s="1049"/>
      <c r="H520" s="1049"/>
      <c r="I520" s="1049"/>
      <c r="J520" s="1049"/>
      <c r="K520" s="1049"/>
      <c r="L520" s="1049"/>
      <c r="M520" s="1049"/>
      <c r="N520" s="1049"/>
      <c r="O520" s="1049"/>
      <c r="P520" s="1049"/>
      <c r="Q520" s="1050"/>
      <c r="R520" s="1049" t="s">
        <v>953</v>
      </c>
      <c r="S520" s="1049" t="s">
        <v>953</v>
      </c>
      <c r="T520" s="1051">
        <v>3998</v>
      </c>
      <c r="U520" s="1051"/>
      <c r="V520" s="1051"/>
    </row>
    <row r="521" spans="1:22" ht="31.5" hidden="1">
      <c r="A521" s="1057" t="s">
        <v>1710</v>
      </c>
      <c r="B521" s="1054" t="s">
        <v>1709</v>
      </c>
      <c r="C521" s="1054"/>
      <c r="D521" s="1054"/>
      <c r="E521" s="1054"/>
      <c r="F521" s="1054"/>
      <c r="G521" s="1054"/>
      <c r="H521" s="1054"/>
      <c r="I521" s="1054"/>
      <c r="J521" s="1054"/>
      <c r="K521" s="1054"/>
      <c r="L521" s="1054"/>
      <c r="M521" s="1054"/>
      <c r="N521" s="1054"/>
      <c r="O521" s="1054"/>
      <c r="P521" s="1054"/>
      <c r="Q521" s="1055">
        <v>200</v>
      </c>
      <c r="R521" s="1054" t="s">
        <v>1008</v>
      </c>
      <c r="S521" s="1054" t="s">
        <v>1429</v>
      </c>
      <c r="T521" s="1056">
        <v>3998</v>
      </c>
      <c r="U521" s="1056"/>
      <c r="V521" s="1056"/>
    </row>
    <row r="522" spans="1:22" ht="31.5" hidden="1">
      <c r="A522" s="1048" t="s">
        <v>1711</v>
      </c>
      <c r="B522" s="1049" t="s">
        <v>1712</v>
      </c>
      <c r="C522" s="1049"/>
      <c r="D522" s="1049"/>
      <c r="E522" s="1049"/>
      <c r="F522" s="1049"/>
      <c r="G522" s="1049"/>
      <c r="H522" s="1049"/>
      <c r="I522" s="1049"/>
      <c r="J522" s="1049"/>
      <c r="K522" s="1049"/>
      <c r="L522" s="1049"/>
      <c r="M522" s="1049"/>
      <c r="N522" s="1049"/>
      <c r="O522" s="1049"/>
      <c r="P522" s="1049"/>
      <c r="Q522" s="1050"/>
      <c r="R522" s="1049" t="s">
        <v>953</v>
      </c>
      <c r="S522" s="1049" t="s">
        <v>953</v>
      </c>
      <c r="T522" s="1051">
        <v>2043</v>
      </c>
      <c r="U522" s="1051"/>
      <c r="V522" s="1051"/>
    </row>
    <row r="523" spans="1:22" ht="78.75" hidden="1">
      <c r="A523" s="1053" t="s">
        <v>1713</v>
      </c>
      <c r="B523" s="1054" t="s">
        <v>1712</v>
      </c>
      <c r="C523" s="1054"/>
      <c r="D523" s="1054"/>
      <c r="E523" s="1054"/>
      <c r="F523" s="1054"/>
      <c r="G523" s="1054"/>
      <c r="H523" s="1054"/>
      <c r="I523" s="1054"/>
      <c r="J523" s="1054"/>
      <c r="K523" s="1054"/>
      <c r="L523" s="1054"/>
      <c r="M523" s="1054"/>
      <c r="N523" s="1054"/>
      <c r="O523" s="1054"/>
      <c r="P523" s="1054"/>
      <c r="Q523" s="1055">
        <v>100</v>
      </c>
      <c r="R523" s="1054" t="s">
        <v>990</v>
      </c>
      <c r="S523" s="1054" t="s">
        <v>296</v>
      </c>
      <c r="T523" s="1056">
        <v>1894</v>
      </c>
      <c r="U523" s="1056"/>
      <c r="V523" s="1056"/>
    </row>
    <row r="524" spans="1:22" ht="47.25" hidden="1">
      <c r="A524" s="1057" t="s">
        <v>1714</v>
      </c>
      <c r="B524" s="1054" t="s">
        <v>1712</v>
      </c>
      <c r="C524" s="1054"/>
      <c r="D524" s="1054"/>
      <c r="E524" s="1054"/>
      <c r="F524" s="1054"/>
      <c r="G524" s="1054"/>
      <c r="H524" s="1054"/>
      <c r="I524" s="1054"/>
      <c r="J524" s="1054"/>
      <c r="K524" s="1054"/>
      <c r="L524" s="1054"/>
      <c r="M524" s="1054"/>
      <c r="N524" s="1054"/>
      <c r="O524" s="1054"/>
      <c r="P524" s="1054"/>
      <c r="Q524" s="1055">
        <v>200</v>
      </c>
      <c r="R524" s="1054" t="s">
        <v>990</v>
      </c>
      <c r="S524" s="1054" t="s">
        <v>296</v>
      </c>
      <c r="T524" s="1056">
        <v>108</v>
      </c>
      <c r="U524" s="1056"/>
      <c r="V524" s="1056"/>
    </row>
    <row r="525" spans="1:22" ht="47.25" hidden="1">
      <c r="A525" s="1057" t="s">
        <v>1715</v>
      </c>
      <c r="B525" s="1054" t="s">
        <v>1712</v>
      </c>
      <c r="C525" s="1054"/>
      <c r="D525" s="1054"/>
      <c r="E525" s="1054"/>
      <c r="F525" s="1054"/>
      <c r="G525" s="1054"/>
      <c r="H525" s="1054"/>
      <c r="I525" s="1054"/>
      <c r="J525" s="1054"/>
      <c r="K525" s="1054"/>
      <c r="L525" s="1054"/>
      <c r="M525" s="1054"/>
      <c r="N525" s="1054"/>
      <c r="O525" s="1054"/>
      <c r="P525" s="1054"/>
      <c r="Q525" s="1055">
        <v>500</v>
      </c>
      <c r="R525" s="1054" t="s">
        <v>990</v>
      </c>
      <c r="S525" s="1054" t="s">
        <v>296</v>
      </c>
      <c r="T525" s="1056">
        <v>41</v>
      </c>
      <c r="U525" s="1056"/>
      <c r="V525" s="1056"/>
    </row>
    <row r="526" spans="1:22" ht="15.75" hidden="1">
      <c r="A526" s="1048" t="s">
        <v>1364</v>
      </c>
      <c r="B526" s="1049" t="s">
        <v>1716</v>
      </c>
      <c r="C526" s="1049"/>
      <c r="D526" s="1049"/>
      <c r="E526" s="1049"/>
      <c r="F526" s="1049"/>
      <c r="G526" s="1049"/>
      <c r="H526" s="1049"/>
      <c r="I526" s="1049"/>
      <c r="J526" s="1049"/>
      <c r="K526" s="1049"/>
      <c r="L526" s="1049"/>
      <c r="M526" s="1049"/>
      <c r="N526" s="1049"/>
      <c r="O526" s="1049"/>
      <c r="P526" s="1049"/>
      <c r="Q526" s="1050"/>
      <c r="R526" s="1049" t="s">
        <v>953</v>
      </c>
      <c r="S526" s="1049" t="s">
        <v>953</v>
      </c>
      <c r="T526" s="1051">
        <v>36</v>
      </c>
      <c r="U526" s="1051"/>
      <c r="V526" s="1051"/>
    </row>
    <row r="527" spans="1:22" ht="15.75" hidden="1">
      <c r="A527" s="1057" t="s">
        <v>1717</v>
      </c>
      <c r="B527" s="1054" t="s">
        <v>1716</v>
      </c>
      <c r="C527" s="1054"/>
      <c r="D527" s="1054"/>
      <c r="E527" s="1054"/>
      <c r="F527" s="1054"/>
      <c r="G527" s="1054"/>
      <c r="H527" s="1054"/>
      <c r="I527" s="1054"/>
      <c r="J527" s="1054"/>
      <c r="K527" s="1054"/>
      <c r="L527" s="1054"/>
      <c r="M527" s="1054"/>
      <c r="N527" s="1054"/>
      <c r="O527" s="1054"/>
      <c r="P527" s="1054"/>
      <c r="Q527" s="1055">
        <v>800</v>
      </c>
      <c r="R527" s="1054" t="s">
        <v>961</v>
      </c>
      <c r="S527" s="1054" t="s">
        <v>298</v>
      </c>
      <c r="T527" s="1056">
        <v>6</v>
      </c>
      <c r="U527" s="1056"/>
      <c r="V527" s="1056"/>
    </row>
    <row r="528" spans="1:22" ht="15.75" hidden="1">
      <c r="A528" s="1057" t="s">
        <v>1717</v>
      </c>
      <c r="B528" s="1054" t="s">
        <v>1716</v>
      </c>
      <c r="C528" s="1054"/>
      <c r="D528" s="1054"/>
      <c r="E528" s="1054"/>
      <c r="F528" s="1054"/>
      <c r="G528" s="1054"/>
      <c r="H528" s="1054"/>
      <c r="I528" s="1054"/>
      <c r="J528" s="1054"/>
      <c r="K528" s="1054"/>
      <c r="L528" s="1054"/>
      <c r="M528" s="1054"/>
      <c r="N528" s="1054"/>
      <c r="O528" s="1054"/>
      <c r="P528" s="1054"/>
      <c r="Q528" s="1055">
        <v>800</v>
      </c>
      <c r="R528" s="1054" t="s">
        <v>1008</v>
      </c>
      <c r="S528" s="1054" t="s">
        <v>990</v>
      </c>
      <c r="T528" s="1056">
        <v>30</v>
      </c>
      <c r="U528" s="1056"/>
      <c r="V528" s="1056"/>
    </row>
    <row r="529" spans="1:22" ht="31.5" hidden="1">
      <c r="A529" s="1048" t="s">
        <v>1718</v>
      </c>
      <c r="B529" s="1049" t="s">
        <v>1719</v>
      </c>
      <c r="C529" s="1049"/>
      <c r="D529" s="1049"/>
      <c r="E529" s="1049"/>
      <c r="F529" s="1049"/>
      <c r="G529" s="1049"/>
      <c r="H529" s="1049"/>
      <c r="I529" s="1049"/>
      <c r="J529" s="1049"/>
      <c r="K529" s="1049"/>
      <c r="L529" s="1049"/>
      <c r="M529" s="1049"/>
      <c r="N529" s="1049"/>
      <c r="O529" s="1049"/>
      <c r="P529" s="1049"/>
      <c r="Q529" s="1050"/>
      <c r="R529" s="1049" t="s">
        <v>953</v>
      </c>
      <c r="S529" s="1049" t="s">
        <v>953</v>
      </c>
      <c r="T529" s="1051">
        <v>341</v>
      </c>
      <c r="U529" s="1051"/>
      <c r="V529" s="1051"/>
    </row>
    <row r="530" spans="1:22" ht="78.75" hidden="1">
      <c r="A530" s="1053" t="s">
        <v>1720</v>
      </c>
      <c r="B530" s="1054" t="s">
        <v>1719</v>
      </c>
      <c r="C530" s="1054"/>
      <c r="D530" s="1054"/>
      <c r="E530" s="1054"/>
      <c r="F530" s="1054"/>
      <c r="G530" s="1054"/>
      <c r="H530" s="1054"/>
      <c r="I530" s="1054"/>
      <c r="J530" s="1054"/>
      <c r="K530" s="1054"/>
      <c r="L530" s="1054"/>
      <c r="M530" s="1054"/>
      <c r="N530" s="1054"/>
      <c r="O530" s="1054"/>
      <c r="P530" s="1054"/>
      <c r="Q530" s="1055">
        <v>100</v>
      </c>
      <c r="R530" s="1054" t="s">
        <v>1008</v>
      </c>
      <c r="S530" s="1054" t="s">
        <v>990</v>
      </c>
      <c r="T530" s="1056">
        <v>341</v>
      </c>
      <c r="U530" s="1056"/>
      <c r="V530" s="1056"/>
    </row>
    <row r="531" spans="1:22" ht="47.25" hidden="1">
      <c r="A531" s="1048" t="s">
        <v>1721</v>
      </c>
      <c r="B531" s="1049" t="s">
        <v>1722</v>
      </c>
      <c r="C531" s="1049"/>
      <c r="D531" s="1049"/>
      <c r="E531" s="1049"/>
      <c r="F531" s="1049"/>
      <c r="G531" s="1049"/>
      <c r="H531" s="1049"/>
      <c r="I531" s="1049"/>
      <c r="J531" s="1049"/>
      <c r="K531" s="1049"/>
      <c r="L531" s="1049"/>
      <c r="M531" s="1049"/>
      <c r="N531" s="1049"/>
      <c r="O531" s="1049"/>
      <c r="P531" s="1049"/>
      <c r="Q531" s="1050"/>
      <c r="R531" s="1049" t="s">
        <v>953</v>
      </c>
      <c r="S531" s="1049" t="s">
        <v>953</v>
      </c>
      <c r="T531" s="1051">
        <v>1304</v>
      </c>
      <c r="U531" s="1051"/>
      <c r="V531" s="1051"/>
    </row>
    <row r="532" spans="1:22" ht="78.75" hidden="1">
      <c r="A532" s="1053" t="s">
        <v>1723</v>
      </c>
      <c r="B532" s="1054" t="s">
        <v>1722</v>
      </c>
      <c r="C532" s="1054"/>
      <c r="D532" s="1054"/>
      <c r="E532" s="1054"/>
      <c r="F532" s="1054"/>
      <c r="G532" s="1054"/>
      <c r="H532" s="1054"/>
      <c r="I532" s="1054"/>
      <c r="J532" s="1054"/>
      <c r="K532" s="1054"/>
      <c r="L532" s="1054"/>
      <c r="M532" s="1054"/>
      <c r="N532" s="1054"/>
      <c r="O532" s="1054"/>
      <c r="P532" s="1054"/>
      <c r="Q532" s="1055">
        <v>100</v>
      </c>
      <c r="R532" s="1054" t="s">
        <v>990</v>
      </c>
      <c r="S532" s="1054" t="s">
        <v>1008</v>
      </c>
      <c r="T532" s="1056">
        <v>1172</v>
      </c>
      <c r="U532" s="1056"/>
      <c r="V532" s="1056"/>
    </row>
    <row r="533" spans="1:22" ht="63" hidden="1">
      <c r="A533" s="1057" t="s">
        <v>1724</v>
      </c>
      <c r="B533" s="1054" t="s">
        <v>1722</v>
      </c>
      <c r="C533" s="1054"/>
      <c r="D533" s="1054"/>
      <c r="E533" s="1054"/>
      <c r="F533" s="1054"/>
      <c r="G533" s="1054"/>
      <c r="H533" s="1054"/>
      <c r="I533" s="1054"/>
      <c r="J533" s="1054"/>
      <c r="K533" s="1054"/>
      <c r="L533" s="1054"/>
      <c r="M533" s="1054"/>
      <c r="N533" s="1054"/>
      <c r="O533" s="1054"/>
      <c r="P533" s="1054"/>
      <c r="Q533" s="1055">
        <v>200</v>
      </c>
      <c r="R533" s="1054" t="s">
        <v>990</v>
      </c>
      <c r="S533" s="1054" t="s">
        <v>1008</v>
      </c>
      <c r="T533" s="1056">
        <v>132</v>
      </c>
      <c r="U533" s="1056"/>
      <c r="V533" s="1056"/>
    </row>
    <row r="534" spans="1:22" ht="47.25" hidden="1">
      <c r="A534" s="1048" t="s">
        <v>1725</v>
      </c>
      <c r="B534" s="1049" t="s">
        <v>1726</v>
      </c>
      <c r="C534" s="1049"/>
      <c r="D534" s="1049"/>
      <c r="E534" s="1049"/>
      <c r="F534" s="1049"/>
      <c r="G534" s="1049"/>
      <c r="H534" s="1049"/>
      <c r="I534" s="1049"/>
      <c r="J534" s="1049"/>
      <c r="K534" s="1049"/>
      <c r="L534" s="1049"/>
      <c r="M534" s="1049"/>
      <c r="N534" s="1049"/>
      <c r="O534" s="1049"/>
      <c r="P534" s="1049"/>
      <c r="Q534" s="1050"/>
      <c r="R534" s="1049" t="s">
        <v>953</v>
      </c>
      <c r="S534" s="1049" t="s">
        <v>953</v>
      </c>
      <c r="T534" s="1051">
        <v>1682</v>
      </c>
      <c r="U534" s="1051"/>
      <c r="V534" s="1051"/>
    </row>
    <row r="535" spans="1:22" ht="94.5" hidden="1">
      <c r="A535" s="1053" t="s">
        <v>1727</v>
      </c>
      <c r="B535" s="1054" t="s">
        <v>1726</v>
      </c>
      <c r="C535" s="1054"/>
      <c r="D535" s="1054"/>
      <c r="E535" s="1054"/>
      <c r="F535" s="1054"/>
      <c r="G535" s="1054"/>
      <c r="H535" s="1054"/>
      <c r="I535" s="1054"/>
      <c r="J535" s="1054"/>
      <c r="K535" s="1054"/>
      <c r="L535" s="1054"/>
      <c r="M535" s="1054"/>
      <c r="N535" s="1054"/>
      <c r="O535" s="1054"/>
      <c r="P535" s="1054"/>
      <c r="Q535" s="1055">
        <v>100</v>
      </c>
      <c r="R535" s="1054" t="s">
        <v>990</v>
      </c>
      <c r="S535" s="1054" t="s">
        <v>1008</v>
      </c>
      <c r="T535" s="1056">
        <v>825.5</v>
      </c>
      <c r="U535" s="1056"/>
      <c r="V535" s="1056"/>
    </row>
    <row r="536" spans="1:22" ht="63" hidden="1">
      <c r="A536" s="1057" t="s">
        <v>1728</v>
      </c>
      <c r="B536" s="1054" t="s">
        <v>1726</v>
      </c>
      <c r="C536" s="1054"/>
      <c r="D536" s="1054"/>
      <c r="E536" s="1054"/>
      <c r="F536" s="1054"/>
      <c r="G536" s="1054"/>
      <c r="H536" s="1054"/>
      <c r="I536" s="1054"/>
      <c r="J536" s="1054"/>
      <c r="K536" s="1054"/>
      <c r="L536" s="1054"/>
      <c r="M536" s="1054"/>
      <c r="N536" s="1054"/>
      <c r="O536" s="1054"/>
      <c r="P536" s="1054"/>
      <c r="Q536" s="1055">
        <v>200</v>
      </c>
      <c r="R536" s="1054" t="s">
        <v>990</v>
      </c>
      <c r="S536" s="1054" t="s">
        <v>1008</v>
      </c>
      <c r="T536" s="1056">
        <v>856.5</v>
      </c>
      <c r="U536" s="1056"/>
      <c r="V536" s="1056"/>
    </row>
    <row r="537" spans="1:22" ht="31.5" hidden="1">
      <c r="A537" s="1048" t="s">
        <v>1729</v>
      </c>
      <c r="B537" s="1049" t="s">
        <v>1730</v>
      </c>
      <c r="C537" s="1049"/>
      <c r="D537" s="1049"/>
      <c r="E537" s="1049"/>
      <c r="F537" s="1049"/>
      <c r="G537" s="1049"/>
      <c r="H537" s="1049"/>
      <c r="I537" s="1049"/>
      <c r="J537" s="1049"/>
      <c r="K537" s="1049"/>
      <c r="L537" s="1049"/>
      <c r="M537" s="1049"/>
      <c r="N537" s="1049"/>
      <c r="O537" s="1049"/>
      <c r="P537" s="1049"/>
      <c r="Q537" s="1050"/>
      <c r="R537" s="1049" t="s">
        <v>953</v>
      </c>
      <c r="S537" s="1049" t="s">
        <v>953</v>
      </c>
      <c r="T537" s="1051">
        <v>336</v>
      </c>
      <c r="U537" s="1051"/>
      <c r="V537" s="1051"/>
    </row>
    <row r="538" spans="1:22" ht="78.75" hidden="1">
      <c r="A538" s="1053" t="s">
        <v>1731</v>
      </c>
      <c r="B538" s="1054" t="s">
        <v>1730</v>
      </c>
      <c r="C538" s="1054"/>
      <c r="D538" s="1054"/>
      <c r="E538" s="1054"/>
      <c r="F538" s="1054"/>
      <c r="G538" s="1054"/>
      <c r="H538" s="1054"/>
      <c r="I538" s="1054"/>
      <c r="J538" s="1054"/>
      <c r="K538" s="1054"/>
      <c r="L538" s="1054"/>
      <c r="M538" s="1054"/>
      <c r="N538" s="1054"/>
      <c r="O538" s="1054"/>
      <c r="P538" s="1054"/>
      <c r="Q538" s="1055">
        <v>100</v>
      </c>
      <c r="R538" s="1054" t="s">
        <v>990</v>
      </c>
      <c r="S538" s="1054" t="s">
        <v>1008</v>
      </c>
      <c r="T538" s="1056">
        <v>336</v>
      </c>
      <c r="U538" s="1056"/>
      <c r="V538" s="1056"/>
    </row>
    <row r="539" spans="1:22" ht="47.25" hidden="1">
      <c r="A539" s="1048" t="s">
        <v>1732</v>
      </c>
      <c r="B539" s="1049" t="s">
        <v>1733</v>
      </c>
      <c r="C539" s="1049"/>
      <c r="D539" s="1049"/>
      <c r="E539" s="1049"/>
      <c r="F539" s="1049"/>
      <c r="G539" s="1049"/>
      <c r="H539" s="1049"/>
      <c r="I539" s="1049"/>
      <c r="J539" s="1049"/>
      <c r="K539" s="1049"/>
      <c r="L539" s="1049"/>
      <c r="M539" s="1049"/>
      <c r="N539" s="1049"/>
      <c r="O539" s="1049"/>
      <c r="P539" s="1049"/>
      <c r="Q539" s="1050"/>
      <c r="R539" s="1049" t="s">
        <v>953</v>
      </c>
      <c r="S539" s="1049" t="s">
        <v>953</v>
      </c>
      <c r="T539" s="1051">
        <v>569</v>
      </c>
      <c r="U539" s="1051"/>
      <c r="V539" s="1051"/>
    </row>
    <row r="540" spans="1:22" ht="94.5" hidden="1">
      <c r="A540" s="1053" t="s">
        <v>1734</v>
      </c>
      <c r="B540" s="1054" t="s">
        <v>1733</v>
      </c>
      <c r="C540" s="1054"/>
      <c r="D540" s="1054"/>
      <c r="E540" s="1054"/>
      <c r="F540" s="1054"/>
      <c r="G540" s="1054"/>
      <c r="H540" s="1054"/>
      <c r="I540" s="1054"/>
      <c r="J540" s="1054"/>
      <c r="K540" s="1054"/>
      <c r="L540" s="1054"/>
      <c r="M540" s="1054"/>
      <c r="N540" s="1054"/>
      <c r="O540" s="1054"/>
      <c r="P540" s="1054"/>
      <c r="Q540" s="1055">
        <v>100</v>
      </c>
      <c r="R540" s="1054" t="s">
        <v>990</v>
      </c>
      <c r="S540" s="1054" t="s">
        <v>1008</v>
      </c>
      <c r="T540" s="1056">
        <v>529</v>
      </c>
      <c r="U540" s="1056"/>
      <c r="V540" s="1056"/>
    </row>
    <row r="541" spans="1:22" ht="63" hidden="1">
      <c r="A541" s="1057" t="s">
        <v>1735</v>
      </c>
      <c r="B541" s="1054" t="s">
        <v>1733</v>
      </c>
      <c r="C541" s="1054"/>
      <c r="D541" s="1054"/>
      <c r="E541" s="1054"/>
      <c r="F541" s="1054"/>
      <c r="G541" s="1054"/>
      <c r="H541" s="1054"/>
      <c r="I541" s="1054"/>
      <c r="J541" s="1054"/>
      <c r="K541" s="1054"/>
      <c r="L541" s="1054"/>
      <c r="M541" s="1054"/>
      <c r="N541" s="1054"/>
      <c r="O541" s="1054"/>
      <c r="P541" s="1054"/>
      <c r="Q541" s="1055">
        <v>200</v>
      </c>
      <c r="R541" s="1054" t="s">
        <v>990</v>
      </c>
      <c r="S541" s="1054" t="s">
        <v>1008</v>
      </c>
      <c r="T541" s="1056">
        <v>40</v>
      </c>
      <c r="U541" s="1056"/>
      <c r="V541" s="1056"/>
    </row>
    <row r="542" spans="1:22" ht="31.5" hidden="1">
      <c r="A542" s="1048" t="s">
        <v>1736</v>
      </c>
      <c r="B542" s="1049" t="s">
        <v>1737</v>
      </c>
      <c r="C542" s="1049"/>
      <c r="D542" s="1049"/>
      <c r="E542" s="1049"/>
      <c r="F542" s="1049"/>
      <c r="G542" s="1049"/>
      <c r="H542" s="1049"/>
      <c r="I542" s="1049"/>
      <c r="J542" s="1049"/>
      <c r="K542" s="1049"/>
      <c r="L542" s="1049"/>
      <c r="M542" s="1049"/>
      <c r="N542" s="1049"/>
      <c r="O542" s="1049"/>
      <c r="P542" s="1049"/>
      <c r="Q542" s="1050"/>
      <c r="R542" s="1049" t="s">
        <v>953</v>
      </c>
      <c r="S542" s="1049" t="s">
        <v>953</v>
      </c>
      <c r="T542" s="1051">
        <v>66785.600000000006</v>
      </c>
      <c r="U542" s="1051"/>
      <c r="V542" s="1051"/>
    </row>
    <row r="543" spans="1:22" ht="31.5" hidden="1">
      <c r="A543" s="1057" t="s">
        <v>1738</v>
      </c>
      <c r="B543" s="1054" t="s">
        <v>1737</v>
      </c>
      <c r="C543" s="1054"/>
      <c r="D543" s="1054"/>
      <c r="E543" s="1054"/>
      <c r="F543" s="1054"/>
      <c r="G543" s="1054"/>
      <c r="H543" s="1054"/>
      <c r="I543" s="1054"/>
      <c r="J543" s="1054"/>
      <c r="K543" s="1054"/>
      <c r="L543" s="1054"/>
      <c r="M543" s="1054"/>
      <c r="N543" s="1054"/>
      <c r="O543" s="1054"/>
      <c r="P543" s="1054"/>
      <c r="Q543" s="1055">
        <v>500</v>
      </c>
      <c r="R543" s="1054" t="s">
        <v>298</v>
      </c>
      <c r="S543" s="1054" t="s">
        <v>990</v>
      </c>
      <c r="T543" s="1056">
        <v>66785.600000000006</v>
      </c>
      <c r="U543" s="1056"/>
      <c r="V543" s="1056"/>
    </row>
    <row r="544" spans="1:22" ht="31.5" hidden="1">
      <c r="A544" s="1048" t="s">
        <v>1739</v>
      </c>
      <c r="B544" s="1049" t="s">
        <v>1740</v>
      </c>
      <c r="C544" s="1049"/>
      <c r="D544" s="1049"/>
      <c r="E544" s="1049"/>
      <c r="F544" s="1049"/>
      <c r="G544" s="1049"/>
      <c r="H544" s="1049"/>
      <c r="I544" s="1049"/>
      <c r="J544" s="1049"/>
      <c r="K544" s="1049"/>
      <c r="L544" s="1049"/>
      <c r="M544" s="1049"/>
      <c r="N544" s="1049"/>
      <c r="O544" s="1049"/>
      <c r="P544" s="1049"/>
      <c r="Q544" s="1050"/>
      <c r="R544" s="1049" t="s">
        <v>953</v>
      </c>
      <c r="S544" s="1049" t="s">
        <v>953</v>
      </c>
      <c r="T544" s="1051">
        <v>612</v>
      </c>
      <c r="U544" s="1051"/>
      <c r="V544" s="1051"/>
    </row>
    <row r="545" spans="1:22" ht="31.5" hidden="1">
      <c r="A545" s="1057" t="s">
        <v>1741</v>
      </c>
      <c r="B545" s="1054" t="s">
        <v>1740</v>
      </c>
      <c r="C545" s="1054"/>
      <c r="D545" s="1054"/>
      <c r="E545" s="1054"/>
      <c r="F545" s="1054"/>
      <c r="G545" s="1054"/>
      <c r="H545" s="1054"/>
      <c r="I545" s="1054"/>
      <c r="J545" s="1054"/>
      <c r="K545" s="1054"/>
      <c r="L545" s="1054"/>
      <c r="M545" s="1054"/>
      <c r="N545" s="1054"/>
      <c r="O545" s="1054"/>
      <c r="P545" s="1054"/>
      <c r="Q545" s="1055">
        <v>500</v>
      </c>
      <c r="R545" s="1054" t="s">
        <v>989</v>
      </c>
      <c r="S545" s="1054" t="s">
        <v>990</v>
      </c>
      <c r="T545" s="1056">
        <v>204</v>
      </c>
      <c r="U545" s="1056"/>
      <c r="V545" s="1056"/>
    </row>
    <row r="546" spans="1:22" ht="31.5" hidden="1">
      <c r="A546" s="1057" t="s">
        <v>1741</v>
      </c>
      <c r="B546" s="1054" t="s">
        <v>1740</v>
      </c>
      <c r="C546" s="1054"/>
      <c r="D546" s="1054"/>
      <c r="E546" s="1054"/>
      <c r="F546" s="1054"/>
      <c r="G546" s="1054"/>
      <c r="H546" s="1054"/>
      <c r="I546" s="1054"/>
      <c r="J546" s="1054"/>
      <c r="K546" s="1054"/>
      <c r="L546" s="1054"/>
      <c r="M546" s="1054"/>
      <c r="N546" s="1054"/>
      <c r="O546" s="1054"/>
      <c r="P546" s="1054"/>
      <c r="Q546" s="1055">
        <v>500</v>
      </c>
      <c r="R546" s="1054" t="s">
        <v>989</v>
      </c>
      <c r="S546" s="1054" t="s">
        <v>1038</v>
      </c>
      <c r="T546" s="1056">
        <v>408</v>
      </c>
      <c r="U546" s="1056"/>
      <c r="V546" s="1056"/>
    </row>
    <row r="547" spans="1:22" ht="15.75">
      <c r="A547" s="1048" t="s">
        <v>18</v>
      </c>
      <c r="B547" s="1049" t="s">
        <v>953</v>
      </c>
      <c r="C547" s="1049"/>
      <c r="D547" s="1049"/>
      <c r="E547" s="1049"/>
      <c r="F547" s="1049"/>
      <c r="G547" s="1049"/>
      <c r="H547" s="1049"/>
      <c r="I547" s="1049"/>
      <c r="J547" s="1049"/>
      <c r="K547" s="1049"/>
      <c r="L547" s="1049"/>
      <c r="M547" s="1049"/>
      <c r="N547" s="1049"/>
      <c r="O547" s="1049"/>
      <c r="P547" s="1049"/>
      <c r="Q547" s="1050"/>
      <c r="R547" s="1049" t="s">
        <v>953</v>
      </c>
      <c r="S547" s="1049" t="s">
        <v>953</v>
      </c>
      <c r="T547" s="1051">
        <v>3448268.1</v>
      </c>
      <c r="U547" s="1051"/>
      <c r="V547" s="1051"/>
    </row>
  </sheetData>
  <autoFilter ref="B1:B547">
    <filterColumn colId="0">
      <filters blank="1">
        <filter val="03 0 00 00000"/>
        <filter val="03 1 00 00000"/>
        <filter val="03 1 01 00000"/>
        <filter val="03 1 01 12610"/>
        <filter val="03 1 01 51370"/>
        <filter val="03 1 01 52200"/>
        <filter val="03 1 01 52800"/>
        <filter val="03 1 01 72310"/>
        <filter val="03 1 01 72360"/>
        <filter val="03 1 01 72370"/>
        <filter val="03 1 01 72380"/>
        <filter val="03 1 01 72410"/>
        <filter val="03 1 01 72420"/>
        <filter val="03 1 01 72430"/>
        <filter val="03 1 01 72440"/>
        <filter val="03 1 01 72450"/>
        <filter val="03 1 01 72620"/>
        <filter val="03 1 01 73810"/>
        <filter val="03 1 02 00000"/>
        <filter val="03 1 02 52500"/>
        <filter val="03 1 02 71510"/>
        <filter val="03 1 02 72510"/>
        <filter val="03 1 02 72520"/>
        <filter val="03 1 02 72530"/>
        <filter val="03 1 02 72540"/>
        <filter val="03 1 02 72550"/>
        <filter val="03 1 03 00000"/>
        <filter val="03 1 03 71980"/>
        <filter val="03 1 03 71990"/>
        <filter val="03 1 03 72350"/>
        <filter val="03 2 00 00000"/>
        <filter val="03 2 02 00000"/>
        <filter val="03 2 02 71590"/>
        <filter val="03 3 00 00000"/>
        <filter val="03 3 01 00000"/>
        <filter val="03 3 01 50840"/>
        <filter val="03 3 01 53810"/>
        <filter val="03 3 01 53830"/>
        <filter val="03 3 01 72850"/>
        <filter val="03 3 01 72880"/>
        <filter val="03 3 01 73000"/>
        <filter val="03 3 01 74000"/>
        <filter val="03 3 01 R0840"/>
        <filter val="03 3 02 00000"/>
        <filter val="03 3 02 52600"/>
        <filter val="03 3 02 71370"/>
        <filter val="03 3 02 72860"/>
        <filter val="03 3 02 72870"/>
        <filter val="03 4 00 00000"/>
        <filter val="03 4 01 00000"/>
        <filter val="03 4 01 71260"/>
        <filter val="03 4 02 00000"/>
        <filter val="03 4 02 71230"/>
        <filter val="03 4 03 00000"/>
        <filter val="03 4 03 71240"/>
        <filter val="03 4 04 00000"/>
        <filter val="03 4 04 71250"/>
        <filter val="03 4 05 00000"/>
        <filter val="03 4 05 71270"/>
        <filter val="03 5 00 00000"/>
        <filter val="03 5 01 00000"/>
        <filter val="03 5 01 20210"/>
        <filter val="ЦСР"/>
      </filters>
    </filterColumn>
  </autoFilter>
  <mergeCells count="9">
    <mergeCell ref="A4:V4"/>
    <mergeCell ref="A6:A7"/>
    <mergeCell ref="B6:P7"/>
    <mergeCell ref="Q6:Q7"/>
    <mergeCell ref="R6:R7"/>
    <mergeCell ref="S6:S7"/>
    <mergeCell ref="T6:T7"/>
    <mergeCell ref="U6:U7"/>
    <mergeCell ref="V6:V7"/>
  </mergeCells>
  <pageMargins left="1.1811023622047245" right="0.39370078740157483" top="0.78740157480314965" bottom="0.78740157480314965" header="0" footer="0"/>
  <pageSetup paperSize="9" scale="6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rgb="FF996600"/>
  </sheetPr>
  <dimension ref="A1:H171"/>
  <sheetViews>
    <sheetView showGridLines="0" zoomScaleNormal="100" workbookViewId="0">
      <selection activeCell="K21" sqref="K21"/>
    </sheetView>
  </sheetViews>
  <sheetFormatPr defaultRowHeight="12.75" customHeight="1" outlineLevelRow="7"/>
  <cols>
    <col min="1" max="1" width="10.28515625" style="1023" customWidth="1"/>
    <col min="2" max="2" width="15.5703125" style="1023" customWidth="1"/>
    <col min="3" max="3" width="10.28515625" style="1023" customWidth="1"/>
    <col min="4" max="6" width="15.42578125" style="1023" customWidth="1"/>
    <col min="7" max="8" width="9.140625" style="1023" customWidth="1"/>
    <col min="9" max="256" width="9.140625" style="1023"/>
    <col min="257" max="257" width="10.28515625" style="1023" customWidth="1"/>
    <col min="258" max="258" width="15.5703125" style="1023" customWidth="1"/>
    <col min="259" max="259" width="10.28515625" style="1023" customWidth="1"/>
    <col min="260" max="262" width="15.42578125" style="1023" customWidth="1"/>
    <col min="263" max="264" width="9.140625" style="1023" customWidth="1"/>
    <col min="265" max="512" width="9.140625" style="1023"/>
    <col min="513" max="513" width="10.28515625" style="1023" customWidth="1"/>
    <col min="514" max="514" width="15.5703125" style="1023" customWidth="1"/>
    <col min="515" max="515" width="10.28515625" style="1023" customWidth="1"/>
    <col min="516" max="518" width="15.42578125" style="1023" customWidth="1"/>
    <col min="519" max="520" width="9.140625" style="1023" customWidth="1"/>
    <col min="521" max="768" width="9.140625" style="1023"/>
    <col min="769" max="769" width="10.28515625" style="1023" customWidth="1"/>
    <col min="770" max="770" width="15.5703125" style="1023" customWidth="1"/>
    <col min="771" max="771" width="10.28515625" style="1023" customWidth="1"/>
    <col min="772" max="774" width="15.42578125" style="1023" customWidth="1"/>
    <col min="775" max="776" width="9.140625" style="1023" customWidth="1"/>
    <col min="777" max="1024" width="9.140625" style="1023"/>
    <col min="1025" max="1025" width="10.28515625" style="1023" customWidth="1"/>
    <col min="1026" max="1026" width="15.5703125" style="1023" customWidth="1"/>
    <col min="1027" max="1027" width="10.28515625" style="1023" customWidth="1"/>
    <col min="1028" max="1030" width="15.42578125" style="1023" customWidth="1"/>
    <col min="1031" max="1032" width="9.140625" style="1023" customWidth="1"/>
    <col min="1033" max="1280" width="9.140625" style="1023"/>
    <col min="1281" max="1281" width="10.28515625" style="1023" customWidth="1"/>
    <col min="1282" max="1282" width="15.5703125" style="1023" customWidth="1"/>
    <col min="1283" max="1283" width="10.28515625" style="1023" customWidth="1"/>
    <col min="1284" max="1286" width="15.42578125" style="1023" customWidth="1"/>
    <col min="1287" max="1288" width="9.140625" style="1023" customWidth="1"/>
    <col min="1289" max="1536" width="9.140625" style="1023"/>
    <col min="1537" max="1537" width="10.28515625" style="1023" customWidth="1"/>
    <col min="1538" max="1538" width="15.5703125" style="1023" customWidth="1"/>
    <col min="1539" max="1539" width="10.28515625" style="1023" customWidth="1"/>
    <col min="1540" max="1542" width="15.42578125" style="1023" customWidth="1"/>
    <col min="1543" max="1544" width="9.140625" style="1023" customWidth="1"/>
    <col min="1545" max="1792" width="9.140625" style="1023"/>
    <col min="1793" max="1793" width="10.28515625" style="1023" customWidth="1"/>
    <col min="1794" max="1794" width="15.5703125" style="1023" customWidth="1"/>
    <col min="1795" max="1795" width="10.28515625" style="1023" customWidth="1"/>
    <col min="1796" max="1798" width="15.42578125" style="1023" customWidth="1"/>
    <col min="1799" max="1800" width="9.140625" style="1023" customWidth="1"/>
    <col min="1801" max="2048" width="9.140625" style="1023"/>
    <col min="2049" max="2049" width="10.28515625" style="1023" customWidth="1"/>
    <col min="2050" max="2050" width="15.5703125" style="1023" customWidth="1"/>
    <col min="2051" max="2051" width="10.28515625" style="1023" customWidth="1"/>
    <col min="2052" max="2054" width="15.42578125" style="1023" customWidth="1"/>
    <col min="2055" max="2056" width="9.140625" style="1023" customWidth="1"/>
    <col min="2057" max="2304" width="9.140625" style="1023"/>
    <col min="2305" max="2305" width="10.28515625" style="1023" customWidth="1"/>
    <col min="2306" max="2306" width="15.5703125" style="1023" customWidth="1"/>
    <col min="2307" max="2307" width="10.28515625" style="1023" customWidth="1"/>
    <col min="2308" max="2310" width="15.42578125" style="1023" customWidth="1"/>
    <col min="2311" max="2312" width="9.140625" style="1023" customWidth="1"/>
    <col min="2313" max="2560" width="9.140625" style="1023"/>
    <col min="2561" max="2561" width="10.28515625" style="1023" customWidth="1"/>
    <col min="2562" max="2562" width="15.5703125" style="1023" customWidth="1"/>
    <col min="2563" max="2563" width="10.28515625" style="1023" customWidth="1"/>
    <col min="2564" max="2566" width="15.42578125" style="1023" customWidth="1"/>
    <col min="2567" max="2568" width="9.140625" style="1023" customWidth="1"/>
    <col min="2569" max="2816" width="9.140625" style="1023"/>
    <col min="2817" max="2817" width="10.28515625" style="1023" customWidth="1"/>
    <col min="2818" max="2818" width="15.5703125" style="1023" customWidth="1"/>
    <col min="2819" max="2819" width="10.28515625" style="1023" customWidth="1"/>
    <col min="2820" max="2822" width="15.42578125" style="1023" customWidth="1"/>
    <col min="2823" max="2824" width="9.140625" style="1023" customWidth="1"/>
    <col min="2825" max="3072" width="9.140625" style="1023"/>
    <col min="3073" max="3073" width="10.28515625" style="1023" customWidth="1"/>
    <col min="3074" max="3074" width="15.5703125" style="1023" customWidth="1"/>
    <col min="3075" max="3075" width="10.28515625" style="1023" customWidth="1"/>
    <col min="3076" max="3078" width="15.42578125" style="1023" customWidth="1"/>
    <col min="3079" max="3080" width="9.140625" style="1023" customWidth="1"/>
    <col min="3081" max="3328" width="9.140625" style="1023"/>
    <col min="3329" max="3329" width="10.28515625" style="1023" customWidth="1"/>
    <col min="3330" max="3330" width="15.5703125" style="1023" customWidth="1"/>
    <col min="3331" max="3331" width="10.28515625" style="1023" customWidth="1"/>
    <col min="3332" max="3334" width="15.42578125" style="1023" customWidth="1"/>
    <col min="3335" max="3336" width="9.140625" style="1023" customWidth="1"/>
    <col min="3337" max="3584" width="9.140625" style="1023"/>
    <col min="3585" max="3585" width="10.28515625" style="1023" customWidth="1"/>
    <col min="3586" max="3586" width="15.5703125" style="1023" customWidth="1"/>
    <col min="3587" max="3587" width="10.28515625" style="1023" customWidth="1"/>
    <col min="3588" max="3590" width="15.42578125" style="1023" customWidth="1"/>
    <col min="3591" max="3592" width="9.140625" style="1023" customWidth="1"/>
    <col min="3593" max="3840" width="9.140625" style="1023"/>
    <col min="3841" max="3841" width="10.28515625" style="1023" customWidth="1"/>
    <col min="3842" max="3842" width="15.5703125" style="1023" customWidth="1"/>
    <col min="3843" max="3843" width="10.28515625" style="1023" customWidth="1"/>
    <col min="3844" max="3846" width="15.42578125" style="1023" customWidth="1"/>
    <col min="3847" max="3848" width="9.140625" style="1023" customWidth="1"/>
    <col min="3849" max="4096" width="9.140625" style="1023"/>
    <col min="4097" max="4097" width="10.28515625" style="1023" customWidth="1"/>
    <col min="4098" max="4098" width="15.5703125" style="1023" customWidth="1"/>
    <col min="4099" max="4099" width="10.28515625" style="1023" customWidth="1"/>
    <col min="4100" max="4102" width="15.42578125" style="1023" customWidth="1"/>
    <col min="4103" max="4104" width="9.140625" style="1023" customWidth="1"/>
    <col min="4105" max="4352" width="9.140625" style="1023"/>
    <col min="4353" max="4353" width="10.28515625" style="1023" customWidth="1"/>
    <col min="4354" max="4354" width="15.5703125" style="1023" customWidth="1"/>
    <col min="4355" max="4355" width="10.28515625" style="1023" customWidth="1"/>
    <col min="4356" max="4358" width="15.42578125" style="1023" customWidth="1"/>
    <col min="4359" max="4360" width="9.140625" style="1023" customWidth="1"/>
    <col min="4361" max="4608" width="9.140625" style="1023"/>
    <col min="4609" max="4609" width="10.28515625" style="1023" customWidth="1"/>
    <col min="4610" max="4610" width="15.5703125" style="1023" customWidth="1"/>
    <col min="4611" max="4611" width="10.28515625" style="1023" customWidth="1"/>
    <col min="4612" max="4614" width="15.42578125" style="1023" customWidth="1"/>
    <col min="4615" max="4616" width="9.140625" style="1023" customWidth="1"/>
    <col min="4617" max="4864" width="9.140625" style="1023"/>
    <col min="4865" max="4865" width="10.28515625" style="1023" customWidth="1"/>
    <col min="4866" max="4866" width="15.5703125" style="1023" customWidth="1"/>
    <col min="4867" max="4867" width="10.28515625" style="1023" customWidth="1"/>
    <col min="4868" max="4870" width="15.42578125" style="1023" customWidth="1"/>
    <col min="4871" max="4872" width="9.140625" style="1023" customWidth="1"/>
    <col min="4873" max="5120" width="9.140625" style="1023"/>
    <col min="5121" max="5121" width="10.28515625" style="1023" customWidth="1"/>
    <col min="5122" max="5122" width="15.5703125" style="1023" customWidth="1"/>
    <col min="5123" max="5123" width="10.28515625" style="1023" customWidth="1"/>
    <col min="5124" max="5126" width="15.42578125" style="1023" customWidth="1"/>
    <col min="5127" max="5128" width="9.140625" style="1023" customWidth="1"/>
    <col min="5129" max="5376" width="9.140625" style="1023"/>
    <col min="5377" max="5377" width="10.28515625" style="1023" customWidth="1"/>
    <col min="5378" max="5378" width="15.5703125" style="1023" customWidth="1"/>
    <col min="5379" max="5379" width="10.28515625" style="1023" customWidth="1"/>
    <col min="5380" max="5382" width="15.42578125" style="1023" customWidth="1"/>
    <col min="5383" max="5384" width="9.140625" style="1023" customWidth="1"/>
    <col min="5385" max="5632" width="9.140625" style="1023"/>
    <col min="5633" max="5633" width="10.28515625" style="1023" customWidth="1"/>
    <col min="5634" max="5634" width="15.5703125" style="1023" customWidth="1"/>
    <col min="5635" max="5635" width="10.28515625" style="1023" customWidth="1"/>
    <col min="5636" max="5638" width="15.42578125" style="1023" customWidth="1"/>
    <col min="5639" max="5640" width="9.140625" style="1023" customWidth="1"/>
    <col min="5641" max="5888" width="9.140625" style="1023"/>
    <col min="5889" max="5889" width="10.28515625" style="1023" customWidth="1"/>
    <col min="5890" max="5890" width="15.5703125" style="1023" customWidth="1"/>
    <col min="5891" max="5891" width="10.28515625" style="1023" customWidth="1"/>
    <col min="5892" max="5894" width="15.42578125" style="1023" customWidth="1"/>
    <col min="5895" max="5896" width="9.140625" style="1023" customWidth="1"/>
    <col min="5897" max="6144" width="9.140625" style="1023"/>
    <col min="6145" max="6145" width="10.28515625" style="1023" customWidth="1"/>
    <col min="6146" max="6146" width="15.5703125" style="1023" customWidth="1"/>
    <col min="6147" max="6147" width="10.28515625" style="1023" customWidth="1"/>
    <col min="6148" max="6150" width="15.42578125" style="1023" customWidth="1"/>
    <col min="6151" max="6152" width="9.140625" style="1023" customWidth="1"/>
    <col min="6153" max="6400" width="9.140625" style="1023"/>
    <col min="6401" max="6401" width="10.28515625" style="1023" customWidth="1"/>
    <col min="6402" max="6402" width="15.5703125" style="1023" customWidth="1"/>
    <col min="6403" max="6403" width="10.28515625" style="1023" customWidth="1"/>
    <col min="6404" max="6406" width="15.42578125" style="1023" customWidth="1"/>
    <col min="6407" max="6408" width="9.140625" style="1023" customWidth="1"/>
    <col min="6409" max="6656" width="9.140625" style="1023"/>
    <col min="6657" max="6657" width="10.28515625" style="1023" customWidth="1"/>
    <col min="6658" max="6658" width="15.5703125" style="1023" customWidth="1"/>
    <col min="6659" max="6659" width="10.28515625" style="1023" customWidth="1"/>
    <col min="6660" max="6662" width="15.42578125" style="1023" customWidth="1"/>
    <col min="6663" max="6664" width="9.140625" style="1023" customWidth="1"/>
    <col min="6665" max="6912" width="9.140625" style="1023"/>
    <col min="6913" max="6913" width="10.28515625" style="1023" customWidth="1"/>
    <col min="6914" max="6914" width="15.5703125" style="1023" customWidth="1"/>
    <col min="6915" max="6915" width="10.28515625" style="1023" customWidth="1"/>
    <col min="6916" max="6918" width="15.42578125" style="1023" customWidth="1"/>
    <col min="6919" max="6920" width="9.140625" style="1023" customWidth="1"/>
    <col min="6921" max="7168" width="9.140625" style="1023"/>
    <col min="7169" max="7169" width="10.28515625" style="1023" customWidth="1"/>
    <col min="7170" max="7170" width="15.5703125" style="1023" customWidth="1"/>
    <col min="7171" max="7171" width="10.28515625" style="1023" customWidth="1"/>
    <col min="7172" max="7174" width="15.42578125" style="1023" customWidth="1"/>
    <col min="7175" max="7176" width="9.140625" style="1023" customWidth="1"/>
    <col min="7177" max="7424" width="9.140625" style="1023"/>
    <col min="7425" max="7425" width="10.28515625" style="1023" customWidth="1"/>
    <col min="7426" max="7426" width="15.5703125" style="1023" customWidth="1"/>
    <col min="7427" max="7427" width="10.28515625" style="1023" customWidth="1"/>
    <col min="7428" max="7430" width="15.42578125" style="1023" customWidth="1"/>
    <col min="7431" max="7432" width="9.140625" style="1023" customWidth="1"/>
    <col min="7433" max="7680" width="9.140625" style="1023"/>
    <col min="7681" max="7681" width="10.28515625" style="1023" customWidth="1"/>
    <col min="7682" max="7682" width="15.5703125" style="1023" customWidth="1"/>
    <col min="7683" max="7683" width="10.28515625" style="1023" customWidth="1"/>
    <col min="7684" max="7686" width="15.42578125" style="1023" customWidth="1"/>
    <col min="7687" max="7688" width="9.140625" style="1023" customWidth="1"/>
    <col min="7689" max="7936" width="9.140625" style="1023"/>
    <col min="7937" max="7937" width="10.28515625" style="1023" customWidth="1"/>
    <col min="7938" max="7938" width="15.5703125" style="1023" customWidth="1"/>
    <col min="7939" max="7939" width="10.28515625" style="1023" customWidth="1"/>
    <col min="7940" max="7942" width="15.42578125" style="1023" customWidth="1"/>
    <col min="7943" max="7944" width="9.140625" style="1023" customWidth="1"/>
    <col min="7945" max="8192" width="9.140625" style="1023"/>
    <col min="8193" max="8193" width="10.28515625" style="1023" customWidth="1"/>
    <col min="8194" max="8194" width="15.5703125" style="1023" customWidth="1"/>
    <col min="8195" max="8195" width="10.28515625" style="1023" customWidth="1"/>
    <col min="8196" max="8198" width="15.42578125" style="1023" customWidth="1"/>
    <col min="8199" max="8200" width="9.140625" style="1023" customWidth="1"/>
    <col min="8201" max="8448" width="9.140625" style="1023"/>
    <col min="8449" max="8449" width="10.28515625" style="1023" customWidth="1"/>
    <col min="8450" max="8450" width="15.5703125" style="1023" customWidth="1"/>
    <col min="8451" max="8451" width="10.28515625" style="1023" customWidth="1"/>
    <col min="8452" max="8454" width="15.42578125" style="1023" customWidth="1"/>
    <col min="8455" max="8456" width="9.140625" style="1023" customWidth="1"/>
    <col min="8457" max="8704" width="9.140625" style="1023"/>
    <col min="8705" max="8705" width="10.28515625" style="1023" customWidth="1"/>
    <col min="8706" max="8706" width="15.5703125" style="1023" customWidth="1"/>
    <col min="8707" max="8707" width="10.28515625" style="1023" customWidth="1"/>
    <col min="8708" max="8710" width="15.42578125" style="1023" customWidth="1"/>
    <col min="8711" max="8712" width="9.140625" style="1023" customWidth="1"/>
    <col min="8713" max="8960" width="9.140625" style="1023"/>
    <col min="8961" max="8961" width="10.28515625" style="1023" customWidth="1"/>
    <col min="8962" max="8962" width="15.5703125" style="1023" customWidth="1"/>
    <col min="8963" max="8963" width="10.28515625" style="1023" customWidth="1"/>
    <col min="8964" max="8966" width="15.42578125" style="1023" customWidth="1"/>
    <col min="8967" max="8968" width="9.140625" style="1023" customWidth="1"/>
    <col min="8969" max="9216" width="9.140625" style="1023"/>
    <col min="9217" max="9217" width="10.28515625" style="1023" customWidth="1"/>
    <col min="9218" max="9218" width="15.5703125" style="1023" customWidth="1"/>
    <col min="9219" max="9219" width="10.28515625" style="1023" customWidth="1"/>
    <col min="9220" max="9222" width="15.42578125" style="1023" customWidth="1"/>
    <col min="9223" max="9224" width="9.140625" style="1023" customWidth="1"/>
    <col min="9225" max="9472" width="9.140625" style="1023"/>
    <col min="9473" max="9473" width="10.28515625" style="1023" customWidth="1"/>
    <col min="9474" max="9474" width="15.5703125" style="1023" customWidth="1"/>
    <col min="9475" max="9475" width="10.28515625" style="1023" customWidth="1"/>
    <col min="9476" max="9478" width="15.42578125" style="1023" customWidth="1"/>
    <col min="9479" max="9480" width="9.140625" style="1023" customWidth="1"/>
    <col min="9481" max="9728" width="9.140625" style="1023"/>
    <col min="9729" max="9729" width="10.28515625" style="1023" customWidth="1"/>
    <col min="9730" max="9730" width="15.5703125" style="1023" customWidth="1"/>
    <col min="9731" max="9731" width="10.28515625" style="1023" customWidth="1"/>
    <col min="9732" max="9734" width="15.42578125" style="1023" customWidth="1"/>
    <col min="9735" max="9736" width="9.140625" style="1023" customWidth="1"/>
    <col min="9737" max="9984" width="9.140625" style="1023"/>
    <col min="9985" max="9985" width="10.28515625" style="1023" customWidth="1"/>
    <col min="9986" max="9986" width="15.5703125" style="1023" customWidth="1"/>
    <col min="9987" max="9987" width="10.28515625" style="1023" customWidth="1"/>
    <col min="9988" max="9990" width="15.42578125" style="1023" customWidth="1"/>
    <col min="9991" max="9992" width="9.140625" style="1023" customWidth="1"/>
    <col min="9993" max="10240" width="9.140625" style="1023"/>
    <col min="10241" max="10241" width="10.28515625" style="1023" customWidth="1"/>
    <col min="10242" max="10242" width="15.5703125" style="1023" customWidth="1"/>
    <col min="10243" max="10243" width="10.28515625" style="1023" customWidth="1"/>
    <col min="10244" max="10246" width="15.42578125" style="1023" customWidth="1"/>
    <col min="10247" max="10248" width="9.140625" style="1023" customWidth="1"/>
    <col min="10249" max="10496" width="9.140625" style="1023"/>
    <col min="10497" max="10497" width="10.28515625" style="1023" customWidth="1"/>
    <col min="10498" max="10498" width="15.5703125" style="1023" customWidth="1"/>
    <col min="10499" max="10499" width="10.28515625" style="1023" customWidth="1"/>
    <col min="10500" max="10502" width="15.42578125" style="1023" customWidth="1"/>
    <col min="10503" max="10504" width="9.140625" style="1023" customWidth="1"/>
    <col min="10505" max="10752" width="9.140625" style="1023"/>
    <col min="10753" max="10753" width="10.28515625" style="1023" customWidth="1"/>
    <col min="10754" max="10754" width="15.5703125" style="1023" customWidth="1"/>
    <col min="10755" max="10755" width="10.28515625" style="1023" customWidth="1"/>
    <col min="10756" max="10758" width="15.42578125" style="1023" customWidth="1"/>
    <col min="10759" max="10760" width="9.140625" style="1023" customWidth="1"/>
    <col min="10761" max="11008" width="9.140625" style="1023"/>
    <col min="11009" max="11009" width="10.28515625" style="1023" customWidth="1"/>
    <col min="11010" max="11010" width="15.5703125" style="1023" customWidth="1"/>
    <col min="11011" max="11011" width="10.28515625" style="1023" customWidth="1"/>
    <col min="11012" max="11014" width="15.42578125" style="1023" customWidth="1"/>
    <col min="11015" max="11016" width="9.140625" style="1023" customWidth="1"/>
    <col min="11017" max="11264" width="9.140625" style="1023"/>
    <col min="11265" max="11265" width="10.28515625" style="1023" customWidth="1"/>
    <col min="11266" max="11266" width="15.5703125" style="1023" customWidth="1"/>
    <col min="11267" max="11267" width="10.28515625" style="1023" customWidth="1"/>
    <col min="11268" max="11270" width="15.42578125" style="1023" customWidth="1"/>
    <col min="11271" max="11272" width="9.140625" style="1023" customWidth="1"/>
    <col min="11273" max="11520" width="9.140625" style="1023"/>
    <col min="11521" max="11521" width="10.28515625" style="1023" customWidth="1"/>
    <col min="11522" max="11522" width="15.5703125" style="1023" customWidth="1"/>
    <col min="11523" max="11523" width="10.28515625" style="1023" customWidth="1"/>
    <col min="11524" max="11526" width="15.42578125" style="1023" customWidth="1"/>
    <col min="11527" max="11528" width="9.140625" style="1023" customWidth="1"/>
    <col min="11529" max="11776" width="9.140625" style="1023"/>
    <col min="11777" max="11777" width="10.28515625" style="1023" customWidth="1"/>
    <col min="11778" max="11778" width="15.5703125" style="1023" customWidth="1"/>
    <col min="11779" max="11779" width="10.28515625" style="1023" customWidth="1"/>
    <col min="11780" max="11782" width="15.42578125" style="1023" customWidth="1"/>
    <col min="11783" max="11784" width="9.140625" style="1023" customWidth="1"/>
    <col min="11785" max="12032" width="9.140625" style="1023"/>
    <col min="12033" max="12033" width="10.28515625" style="1023" customWidth="1"/>
    <col min="12034" max="12034" width="15.5703125" style="1023" customWidth="1"/>
    <col min="12035" max="12035" width="10.28515625" style="1023" customWidth="1"/>
    <col min="12036" max="12038" width="15.42578125" style="1023" customWidth="1"/>
    <col min="12039" max="12040" width="9.140625" style="1023" customWidth="1"/>
    <col min="12041" max="12288" width="9.140625" style="1023"/>
    <col min="12289" max="12289" width="10.28515625" style="1023" customWidth="1"/>
    <col min="12290" max="12290" width="15.5703125" style="1023" customWidth="1"/>
    <col min="12291" max="12291" width="10.28515625" style="1023" customWidth="1"/>
    <col min="12292" max="12294" width="15.42578125" style="1023" customWidth="1"/>
    <col min="12295" max="12296" width="9.140625" style="1023" customWidth="1"/>
    <col min="12297" max="12544" width="9.140625" style="1023"/>
    <col min="12545" max="12545" width="10.28515625" style="1023" customWidth="1"/>
    <col min="12546" max="12546" width="15.5703125" style="1023" customWidth="1"/>
    <col min="12547" max="12547" width="10.28515625" style="1023" customWidth="1"/>
    <col min="12548" max="12550" width="15.42578125" style="1023" customWidth="1"/>
    <col min="12551" max="12552" width="9.140625" style="1023" customWidth="1"/>
    <col min="12553" max="12800" width="9.140625" style="1023"/>
    <col min="12801" max="12801" width="10.28515625" style="1023" customWidth="1"/>
    <col min="12802" max="12802" width="15.5703125" style="1023" customWidth="1"/>
    <col min="12803" max="12803" width="10.28515625" style="1023" customWidth="1"/>
    <col min="12804" max="12806" width="15.42578125" style="1023" customWidth="1"/>
    <col min="12807" max="12808" width="9.140625" style="1023" customWidth="1"/>
    <col min="12809" max="13056" width="9.140625" style="1023"/>
    <col min="13057" max="13057" width="10.28515625" style="1023" customWidth="1"/>
    <col min="13058" max="13058" width="15.5703125" style="1023" customWidth="1"/>
    <col min="13059" max="13059" width="10.28515625" style="1023" customWidth="1"/>
    <col min="13060" max="13062" width="15.42578125" style="1023" customWidth="1"/>
    <col min="13063" max="13064" width="9.140625" style="1023" customWidth="1"/>
    <col min="13065" max="13312" width="9.140625" style="1023"/>
    <col min="13313" max="13313" width="10.28515625" style="1023" customWidth="1"/>
    <col min="13314" max="13314" width="15.5703125" style="1023" customWidth="1"/>
    <col min="13315" max="13315" width="10.28515625" style="1023" customWidth="1"/>
    <col min="13316" max="13318" width="15.42578125" style="1023" customWidth="1"/>
    <col min="13319" max="13320" width="9.140625" style="1023" customWidth="1"/>
    <col min="13321" max="13568" width="9.140625" style="1023"/>
    <col min="13569" max="13569" width="10.28515625" style="1023" customWidth="1"/>
    <col min="13570" max="13570" width="15.5703125" style="1023" customWidth="1"/>
    <col min="13571" max="13571" width="10.28515625" style="1023" customWidth="1"/>
    <col min="13572" max="13574" width="15.42578125" style="1023" customWidth="1"/>
    <col min="13575" max="13576" width="9.140625" style="1023" customWidth="1"/>
    <col min="13577" max="13824" width="9.140625" style="1023"/>
    <col min="13825" max="13825" width="10.28515625" style="1023" customWidth="1"/>
    <col min="13826" max="13826" width="15.5703125" style="1023" customWidth="1"/>
    <col min="13827" max="13827" width="10.28515625" style="1023" customWidth="1"/>
    <col min="13828" max="13830" width="15.42578125" style="1023" customWidth="1"/>
    <col min="13831" max="13832" width="9.140625" style="1023" customWidth="1"/>
    <col min="13833" max="14080" width="9.140625" style="1023"/>
    <col min="14081" max="14081" width="10.28515625" style="1023" customWidth="1"/>
    <col min="14082" max="14082" width="15.5703125" style="1023" customWidth="1"/>
    <col min="14083" max="14083" width="10.28515625" style="1023" customWidth="1"/>
    <col min="14084" max="14086" width="15.42578125" style="1023" customWidth="1"/>
    <col min="14087" max="14088" width="9.140625" style="1023" customWidth="1"/>
    <col min="14089" max="14336" width="9.140625" style="1023"/>
    <col min="14337" max="14337" width="10.28515625" style="1023" customWidth="1"/>
    <col min="14338" max="14338" width="15.5703125" style="1023" customWidth="1"/>
    <col min="14339" max="14339" width="10.28515625" style="1023" customWidth="1"/>
    <col min="14340" max="14342" width="15.42578125" style="1023" customWidth="1"/>
    <col min="14343" max="14344" width="9.140625" style="1023" customWidth="1"/>
    <col min="14345" max="14592" width="9.140625" style="1023"/>
    <col min="14593" max="14593" width="10.28515625" style="1023" customWidth="1"/>
    <col min="14594" max="14594" width="15.5703125" style="1023" customWidth="1"/>
    <col min="14595" max="14595" width="10.28515625" style="1023" customWidth="1"/>
    <col min="14596" max="14598" width="15.42578125" style="1023" customWidth="1"/>
    <col min="14599" max="14600" width="9.140625" style="1023" customWidth="1"/>
    <col min="14601" max="14848" width="9.140625" style="1023"/>
    <col min="14849" max="14849" width="10.28515625" style="1023" customWidth="1"/>
    <col min="14850" max="14850" width="15.5703125" style="1023" customWidth="1"/>
    <col min="14851" max="14851" width="10.28515625" style="1023" customWidth="1"/>
    <col min="14852" max="14854" width="15.42578125" style="1023" customWidth="1"/>
    <col min="14855" max="14856" width="9.140625" style="1023" customWidth="1"/>
    <col min="14857" max="15104" width="9.140625" style="1023"/>
    <col min="15105" max="15105" width="10.28515625" style="1023" customWidth="1"/>
    <col min="15106" max="15106" width="15.5703125" style="1023" customWidth="1"/>
    <col min="15107" max="15107" width="10.28515625" style="1023" customWidth="1"/>
    <col min="15108" max="15110" width="15.42578125" style="1023" customWidth="1"/>
    <col min="15111" max="15112" width="9.140625" style="1023" customWidth="1"/>
    <col min="15113" max="15360" width="9.140625" style="1023"/>
    <col min="15361" max="15361" width="10.28515625" style="1023" customWidth="1"/>
    <col min="15362" max="15362" width="15.5703125" style="1023" customWidth="1"/>
    <col min="15363" max="15363" width="10.28515625" style="1023" customWidth="1"/>
    <col min="15364" max="15366" width="15.42578125" style="1023" customWidth="1"/>
    <col min="15367" max="15368" width="9.140625" style="1023" customWidth="1"/>
    <col min="15369" max="15616" width="9.140625" style="1023"/>
    <col min="15617" max="15617" width="10.28515625" style="1023" customWidth="1"/>
    <col min="15618" max="15618" width="15.5703125" style="1023" customWidth="1"/>
    <col min="15619" max="15619" width="10.28515625" style="1023" customWidth="1"/>
    <col min="15620" max="15622" width="15.42578125" style="1023" customWidth="1"/>
    <col min="15623" max="15624" width="9.140625" style="1023" customWidth="1"/>
    <col min="15625" max="15872" width="9.140625" style="1023"/>
    <col min="15873" max="15873" width="10.28515625" style="1023" customWidth="1"/>
    <col min="15874" max="15874" width="15.5703125" style="1023" customWidth="1"/>
    <col min="15875" max="15875" width="10.28515625" style="1023" customWidth="1"/>
    <col min="15876" max="15878" width="15.42578125" style="1023" customWidth="1"/>
    <col min="15879" max="15880" width="9.140625" style="1023" customWidth="1"/>
    <col min="15881" max="16128" width="9.140625" style="1023"/>
    <col min="16129" max="16129" width="10.28515625" style="1023" customWidth="1"/>
    <col min="16130" max="16130" width="15.5703125" style="1023" customWidth="1"/>
    <col min="16131" max="16131" width="10.28515625" style="1023" customWidth="1"/>
    <col min="16132" max="16134" width="15.42578125" style="1023" customWidth="1"/>
    <col min="16135" max="16136" width="9.140625" style="1023" customWidth="1"/>
    <col min="16137" max="16384" width="9.140625" style="1023"/>
  </cols>
  <sheetData>
    <row r="1" spans="1:8">
      <c r="A1" s="1260" t="s">
        <v>341</v>
      </c>
      <c r="B1" s="1260"/>
      <c r="C1" s="1260"/>
      <c r="D1" s="1260"/>
      <c r="E1" s="1260"/>
      <c r="F1" s="1022"/>
    </row>
    <row r="2" spans="1:8">
      <c r="A2" s="1024" t="s">
        <v>342</v>
      </c>
      <c r="B2" s="1022"/>
      <c r="C2" s="1022"/>
      <c r="D2" s="1022"/>
      <c r="E2" s="1022"/>
      <c r="F2" s="1022"/>
    </row>
    <row r="3" spans="1:8" ht="14.25">
      <c r="A3" s="1025"/>
    </row>
    <row r="4" spans="1:8" ht="14.25">
      <c r="A4" s="1025" t="s">
        <v>933</v>
      </c>
      <c r="D4" s="1026"/>
    </row>
    <row r="5" spans="1:8">
      <c r="A5" s="1022" t="s">
        <v>934</v>
      </c>
      <c r="B5" s="1022"/>
      <c r="C5" s="1022"/>
      <c r="D5" s="1022"/>
      <c r="E5" s="1022"/>
      <c r="F5" s="1022"/>
    </row>
    <row r="6" spans="1:8">
      <c r="A6" s="1242"/>
      <c r="B6" s="1243"/>
      <c r="C6" s="1243"/>
      <c r="D6" s="1243"/>
      <c r="E6" s="1243"/>
      <c r="F6" s="1243"/>
      <c r="G6" s="1027"/>
      <c r="H6" s="1027"/>
    </row>
    <row r="7" spans="1:8">
      <c r="A7" s="1242" t="s">
        <v>264</v>
      </c>
      <c r="B7" s="1243"/>
      <c r="C7" s="1243"/>
      <c r="D7" s="1243"/>
      <c r="E7" s="1243"/>
      <c r="F7" s="1243"/>
    </row>
    <row r="8" spans="1:8" ht="36.950000000000003" customHeight="1">
      <c r="A8" s="1261" t="s">
        <v>935</v>
      </c>
      <c r="B8" s="1243"/>
      <c r="C8" s="1243"/>
      <c r="D8" s="1243"/>
      <c r="E8" s="1243"/>
      <c r="F8" s="1243"/>
    </row>
    <row r="9" spans="1:8">
      <c r="A9" s="1242"/>
      <c r="B9" s="1243"/>
      <c r="C9" s="1243"/>
      <c r="D9" s="1243"/>
      <c r="E9" s="1243"/>
      <c r="F9" s="1243"/>
    </row>
    <row r="10" spans="1:8">
      <c r="A10" s="1028" t="s">
        <v>266</v>
      </c>
      <c r="B10" s="1028"/>
      <c r="C10" s="1028"/>
      <c r="D10" s="1028"/>
      <c r="E10" s="1028"/>
      <c r="F10" s="1028"/>
    </row>
    <row r="11" spans="1:8" ht="21">
      <c r="A11" s="1029" t="s">
        <v>123</v>
      </c>
      <c r="B11" s="1029" t="s">
        <v>268</v>
      </c>
      <c r="C11" s="1029" t="s">
        <v>855</v>
      </c>
      <c r="D11" s="1029" t="s">
        <v>774</v>
      </c>
      <c r="E11" s="1029" t="s">
        <v>479</v>
      </c>
      <c r="F11" s="1029" t="s">
        <v>269</v>
      </c>
    </row>
    <row r="12" spans="1:8" outlineLevel="7">
      <c r="A12" s="1030" t="s">
        <v>271</v>
      </c>
      <c r="B12" s="1030" t="s">
        <v>775</v>
      </c>
      <c r="C12" s="1030" t="s">
        <v>859</v>
      </c>
      <c r="D12" s="1031">
        <v>44592</v>
      </c>
      <c r="E12" s="1031">
        <v>27000</v>
      </c>
      <c r="F12" s="1031">
        <v>17280.990000000002</v>
      </c>
    </row>
    <row r="13" spans="1:8" outlineLevel="7">
      <c r="A13" s="1030" t="s">
        <v>274</v>
      </c>
      <c r="B13" s="1030" t="s">
        <v>775</v>
      </c>
      <c r="C13" s="1030" t="s">
        <v>860</v>
      </c>
      <c r="D13" s="1031">
        <v>5904408</v>
      </c>
      <c r="E13" s="1031">
        <v>3000000</v>
      </c>
      <c r="F13" s="1031">
        <v>2160125.73</v>
      </c>
    </row>
    <row r="14" spans="1:8" outlineLevel="3">
      <c r="A14" s="1032" t="s">
        <v>276</v>
      </c>
      <c r="B14" s="1033" t="s">
        <v>775</v>
      </c>
      <c r="C14" s="1033"/>
      <c r="D14" s="1034">
        <v>5949000</v>
      </c>
      <c r="E14" s="1034">
        <v>3027000</v>
      </c>
      <c r="F14" s="1034">
        <v>2177406.7200000002</v>
      </c>
    </row>
    <row r="15" spans="1:8" outlineLevel="7">
      <c r="A15" s="1030" t="s">
        <v>278</v>
      </c>
      <c r="B15" s="1030" t="s">
        <v>776</v>
      </c>
      <c r="C15" s="1030" t="s">
        <v>859</v>
      </c>
      <c r="D15" s="1031">
        <v>31192.77</v>
      </c>
      <c r="E15" s="1031">
        <v>12072.75</v>
      </c>
      <c r="F15" s="1031">
        <v>21954.19</v>
      </c>
    </row>
    <row r="16" spans="1:8" outlineLevel="7">
      <c r="A16" s="1030" t="s">
        <v>280</v>
      </c>
      <c r="B16" s="1030" t="s">
        <v>776</v>
      </c>
      <c r="C16" s="1030" t="s">
        <v>860</v>
      </c>
      <c r="D16" s="1031">
        <v>2768765.66</v>
      </c>
      <c r="E16" s="1031">
        <v>1702997.18</v>
      </c>
      <c r="F16" s="1031">
        <v>2193766.06</v>
      </c>
    </row>
    <row r="17" spans="1:6" outlineLevel="3">
      <c r="A17" s="1032" t="s">
        <v>282</v>
      </c>
      <c r="B17" s="1033" t="s">
        <v>776</v>
      </c>
      <c r="C17" s="1033"/>
      <c r="D17" s="1034">
        <v>2799958.43</v>
      </c>
      <c r="E17" s="1034">
        <v>1715069.93</v>
      </c>
      <c r="F17" s="1034">
        <v>2215720.25</v>
      </c>
    </row>
    <row r="18" spans="1:6" outlineLevel="7">
      <c r="A18" s="1030" t="s">
        <v>284</v>
      </c>
      <c r="B18" s="1030" t="s">
        <v>777</v>
      </c>
      <c r="C18" s="1030" t="s">
        <v>859</v>
      </c>
      <c r="D18" s="1031">
        <v>66110</v>
      </c>
      <c r="E18" s="1031">
        <v>4753.28</v>
      </c>
      <c r="F18" s="1031">
        <v>62237.919999999998</v>
      </c>
    </row>
    <row r="19" spans="1:6" outlineLevel="7">
      <c r="A19" s="1030" t="s">
        <v>286</v>
      </c>
      <c r="B19" s="1030" t="s">
        <v>777</v>
      </c>
      <c r="C19" s="1030" t="s">
        <v>860</v>
      </c>
      <c r="D19" s="1031">
        <v>8068890</v>
      </c>
      <c r="E19" s="1031">
        <v>495740</v>
      </c>
      <c r="F19" s="1031">
        <v>7731159.3499999996</v>
      </c>
    </row>
    <row r="20" spans="1:6" outlineLevel="3">
      <c r="A20" s="1032" t="s">
        <v>288</v>
      </c>
      <c r="B20" s="1033" t="s">
        <v>777</v>
      </c>
      <c r="C20" s="1033"/>
      <c r="D20" s="1034">
        <v>8135000</v>
      </c>
      <c r="E20" s="1034">
        <v>500493.28</v>
      </c>
      <c r="F20" s="1034">
        <v>7793397.2699999996</v>
      </c>
    </row>
    <row r="21" spans="1:6" outlineLevel="7">
      <c r="A21" s="1030" t="s">
        <v>290</v>
      </c>
      <c r="B21" s="1030" t="s">
        <v>778</v>
      </c>
      <c r="C21" s="1030" t="s">
        <v>859</v>
      </c>
      <c r="D21" s="1031">
        <v>880</v>
      </c>
      <c r="E21" s="1031">
        <v>0</v>
      </c>
      <c r="F21" s="1031">
        <v>91.49</v>
      </c>
    </row>
    <row r="22" spans="1:6" outlineLevel="7">
      <c r="A22" s="1030" t="s">
        <v>292</v>
      </c>
      <c r="B22" s="1030" t="s">
        <v>778</v>
      </c>
      <c r="C22" s="1030" t="s">
        <v>860</v>
      </c>
      <c r="D22" s="1031">
        <v>21120</v>
      </c>
      <c r="E22" s="1031">
        <v>9000</v>
      </c>
      <c r="F22" s="1031">
        <v>11436.03</v>
      </c>
    </row>
    <row r="23" spans="1:6" outlineLevel="3">
      <c r="A23" s="1032" t="s">
        <v>294</v>
      </c>
      <c r="B23" s="1033" t="s">
        <v>778</v>
      </c>
      <c r="C23" s="1033"/>
      <c r="D23" s="1034">
        <v>22000</v>
      </c>
      <c r="E23" s="1034">
        <v>9000</v>
      </c>
      <c r="F23" s="1034">
        <v>11527.52</v>
      </c>
    </row>
    <row r="24" spans="1:6" outlineLevel="7">
      <c r="A24" s="1030" t="s">
        <v>296</v>
      </c>
      <c r="B24" s="1030" t="s">
        <v>779</v>
      </c>
      <c r="C24" s="1030" t="s">
        <v>859</v>
      </c>
      <c r="D24" s="1031">
        <v>32500</v>
      </c>
      <c r="E24" s="1031">
        <v>5000</v>
      </c>
      <c r="F24" s="1031">
        <v>9082.6</v>
      </c>
    </row>
    <row r="25" spans="1:6" outlineLevel="7">
      <c r="A25" s="1030" t="s">
        <v>298</v>
      </c>
      <c r="B25" s="1030" t="s">
        <v>779</v>
      </c>
      <c r="C25" s="1030" t="s">
        <v>860</v>
      </c>
      <c r="D25" s="1031">
        <v>2467500</v>
      </c>
      <c r="E25" s="1031">
        <v>916875</v>
      </c>
      <c r="F25" s="1031">
        <v>1014459.4</v>
      </c>
    </row>
    <row r="26" spans="1:6" outlineLevel="3">
      <c r="A26" s="1032" t="s">
        <v>300</v>
      </c>
      <c r="B26" s="1033" t="s">
        <v>779</v>
      </c>
      <c r="C26" s="1033"/>
      <c r="D26" s="1034">
        <v>2500000</v>
      </c>
      <c r="E26" s="1034">
        <v>921875</v>
      </c>
      <c r="F26" s="1034">
        <v>1023542</v>
      </c>
    </row>
    <row r="27" spans="1:6" outlineLevel="7">
      <c r="A27" s="1030" t="s">
        <v>302</v>
      </c>
      <c r="B27" s="1030" t="s">
        <v>780</v>
      </c>
      <c r="C27" s="1030" t="s">
        <v>859</v>
      </c>
      <c r="D27" s="1031">
        <v>2888</v>
      </c>
      <c r="E27" s="1031">
        <v>722</v>
      </c>
      <c r="F27" s="1031">
        <v>863.09</v>
      </c>
    </row>
    <row r="28" spans="1:6" outlineLevel="7">
      <c r="A28" s="1030" t="s">
        <v>304</v>
      </c>
      <c r="B28" s="1030" t="s">
        <v>780</v>
      </c>
      <c r="C28" s="1030" t="s">
        <v>860</v>
      </c>
      <c r="D28" s="1031">
        <v>358112</v>
      </c>
      <c r="E28" s="1031">
        <v>89500</v>
      </c>
      <c r="F28" s="1031">
        <v>108036.76</v>
      </c>
    </row>
    <row r="29" spans="1:6" outlineLevel="3">
      <c r="A29" s="1032" t="s">
        <v>306</v>
      </c>
      <c r="B29" s="1033" t="s">
        <v>780</v>
      </c>
      <c r="C29" s="1033"/>
      <c r="D29" s="1034">
        <v>361000</v>
      </c>
      <c r="E29" s="1034">
        <v>90222</v>
      </c>
      <c r="F29" s="1034">
        <v>108899.85</v>
      </c>
    </row>
    <row r="30" spans="1:6" outlineLevel="7">
      <c r="A30" s="1030" t="s">
        <v>308</v>
      </c>
      <c r="B30" s="1030" t="s">
        <v>781</v>
      </c>
      <c r="C30" s="1030" t="s">
        <v>859</v>
      </c>
      <c r="D30" s="1031">
        <v>2024</v>
      </c>
      <c r="E30" s="1031">
        <v>1018</v>
      </c>
      <c r="F30" s="1031">
        <v>1008.57</v>
      </c>
    </row>
    <row r="31" spans="1:6" outlineLevel="7">
      <c r="A31" s="1030" t="s">
        <v>310</v>
      </c>
      <c r="B31" s="1030" t="s">
        <v>781</v>
      </c>
      <c r="C31" s="1030" t="s">
        <v>860</v>
      </c>
      <c r="D31" s="1031">
        <v>250976</v>
      </c>
      <c r="E31" s="1031">
        <v>84744</v>
      </c>
      <c r="F31" s="1031">
        <v>127926</v>
      </c>
    </row>
    <row r="32" spans="1:6" outlineLevel="3">
      <c r="A32" s="1032" t="s">
        <v>312</v>
      </c>
      <c r="B32" s="1033" t="s">
        <v>781</v>
      </c>
      <c r="C32" s="1033"/>
      <c r="D32" s="1034">
        <v>253000</v>
      </c>
      <c r="E32" s="1034">
        <v>85762</v>
      </c>
      <c r="F32" s="1034">
        <v>128934.57</v>
      </c>
    </row>
    <row r="33" spans="1:6" outlineLevel="7">
      <c r="A33" s="1030" t="s">
        <v>314</v>
      </c>
      <c r="B33" s="1030" t="s">
        <v>782</v>
      </c>
      <c r="C33" s="1030" t="s">
        <v>859</v>
      </c>
      <c r="D33" s="1031">
        <v>1065</v>
      </c>
      <c r="E33" s="1031">
        <v>0</v>
      </c>
      <c r="F33" s="1031">
        <v>348</v>
      </c>
    </row>
    <row r="34" spans="1:6" outlineLevel="7">
      <c r="A34" s="1030" t="s">
        <v>316</v>
      </c>
      <c r="B34" s="1030" t="s">
        <v>782</v>
      </c>
      <c r="C34" s="1030" t="s">
        <v>860</v>
      </c>
      <c r="D34" s="1031">
        <v>69935</v>
      </c>
      <c r="E34" s="1031">
        <v>17500</v>
      </c>
      <c r="F34" s="1031">
        <v>23200</v>
      </c>
    </row>
    <row r="35" spans="1:6" outlineLevel="3">
      <c r="A35" s="1032" t="s">
        <v>318</v>
      </c>
      <c r="B35" s="1033" t="s">
        <v>782</v>
      </c>
      <c r="C35" s="1033"/>
      <c r="D35" s="1034">
        <v>71000</v>
      </c>
      <c r="E35" s="1034">
        <v>17500</v>
      </c>
      <c r="F35" s="1034">
        <v>23548</v>
      </c>
    </row>
    <row r="36" spans="1:6" outlineLevel="7">
      <c r="A36" s="1030" t="s">
        <v>320</v>
      </c>
      <c r="B36" s="1030" t="s">
        <v>783</v>
      </c>
      <c r="C36" s="1030" t="s">
        <v>859</v>
      </c>
      <c r="D36" s="1031">
        <v>442120</v>
      </c>
      <c r="E36" s="1031">
        <v>111000</v>
      </c>
      <c r="F36" s="1031">
        <v>148348.17000000001</v>
      </c>
    </row>
    <row r="37" spans="1:6" outlineLevel="7">
      <c r="A37" s="1030" t="s">
        <v>322</v>
      </c>
      <c r="B37" s="1030" t="s">
        <v>783</v>
      </c>
      <c r="C37" s="1030" t="s">
        <v>860</v>
      </c>
      <c r="D37" s="1031">
        <v>39109880</v>
      </c>
      <c r="E37" s="1031">
        <v>10000000</v>
      </c>
      <c r="F37" s="1031">
        <v>15921877.83</v>
      </c>
    </row>
    <row r="38" spans="1:6" outlineLevel="3">
      <c r="A38" s="1032" t="s">
        <v>324</v>
      </c>
      <c r="B38" s="1033" t="s">
        <v>783</v>
      </c>
      <c r="C38" s="1033"/>
      <c r="D38" s="1034">
        <v>39552000</v>
      </c>
      <c r="E38" s="1034">
        <v>10111000</v>
      </c>
      <c r="F38" s="1034">
        <v>16070226</v>
      </c>
    </row>
    <row r="39" spans="1:6" outlineLevel="7">
      <c r="A39" s="1030" t="s">
        <v>326</v>
      </c>
      <c r="B39" s="1030" t="s">
        <v>784</v>
      </c>
      <c r="C39" s="1030" t="s">
        <v>859</v>
      </c>
      <c r="D39" s="1031">
        <v>321.02</v>
      </c>
      <c r="E39" s="1031">
        <v>160</v>
      </c>
      <c r="F39" s="1031">
        <v>168.02</v>
      </c>
    </row>
    <row r="40" spans="1:6" outlineLevel="7">
      <c r="A40" s="1030" t="s">
        <v>328</v>
      </c>
      <c r="B40" s="1030" t="s">
        <v>784</v>
      </c>
      <c r="C40" s="1030" t="s">
        <v>860</v>
      </c>
      <c r="D40" s="1031">
        <v>20678.98</v>
      </c>
      <c r="E40" s="1031">
        <v>6000</v>
      </c>
      <c r="F40" s="1031">
        <v>11135.98</v>
      </c>
    </row>
    <row r="41" spans="1:6" outlineLevel="3">
      <c r="A41" s="1032" t="s">
        <v>331</v>
      </c>
      <c r="B41" s="1033" t="s">
        <v>784</v>
      </c>
      <c r="C41" s="1033"/>
      <c r="D41" s="1034">
        <v>21000</v>
      </c>
      <c r="E41" s="1034">
        <v>6160</v>
      </c>
      <c r="F41" s="1034">
        <v>11304</v>
      </c>
    </row>
    <row r="42" spans="1:6" outlineLevel="7">
      <c r="A42" s="1030" t="s">
        <v>333</v>
      </c>
      <c r="B42" s="1030" t="s">
        <v>785</v>
      </c>
      <c r="C42" s="1030" t="s">
        <v>859</v>
      </c>
      <c r="D42" s="1031">
        <v>8760</v>
      </c>
      <c r="E42" s="1031">
        <v>2400</v>
      </c>
      <c r="F42" s="1031">
        <v>4197.5</v>
      </c>
    </row>
    <row r="43" spans="1:6" outlineLevel="7">
      <c r="A43" s="1030" t="s">
        <v>335</v>
      </c>
      <c r="B43" s="1030" t="s">
        <v>785</v>
      </c>
      <c r="C43" s="1030" t="s">
        <v>860</v>
      </c>
      <c r="D43" s="1031">
        <v>1144240</v>
      </c>
      <c r="E43" s="1031">
        <v>572000</v>
      </c>
      <c r="F43" s="1031">
        <v>473660.5</v>
      </c>
    </row>
    <row r="44" spans="1:6" outlineLevel="3">
      <c r="A44" s="1032" t="s">
        <v>337</v>
      </c>
      <c r="B44" s="1033" t="s">
        <v>785</v>
      </c>
      <c r="C44" s="1033"/>
      <c r="D44" s="1034">
        <v>1153000</v>
      </c>
      <c r="E44" s="1034">
        <v>574400</v>
      </c>
      <c r="F44" s="1034">
        <v>477858</v>
      </c>
    </row>
    <row r="45" spans="1:6" outlineLevel="7">
      <c r="A45" s="1030" t="s">
        <v>339</v>
      </c>
      <c r="B45" s="1030" t="s">
        <v>786</v>
      </c>
      <c r="C45" s="1030" t="s">
        <v>859</v>
      </c>
      <c r="D45" s="1031">
        <v>72</v>
      </c>
      <c r="E45" s="1031">
        <v>0</v>
      </c>
      <c r="F45" s="1031">
        <v>0</v>
      </c>
    </row>
    <row r="46" spans="1:6" outlineLevel="7">
      <c r="A46" s="1030" t="s">
        <v>358</v>
      </c>
      <c r="B46" s="1030" t="s">
        <v>786</v>
      </c>
      <c r="C46" s="1030" t="s">
        <v>860</v>
      </c>
      <c r="D46" s="1031">
        <v>8928</v>
      </c>
      <c r="E46" s="1031">
        <v>0</v>
      </c>
      <c r="F46" s="1031">
        <v>0</v>
      </c>
    </row>
    <row r="47" spans="1:6" outlineLevel="3">
      <c r="A47" s="1032" t="s">
        <v>359</v>
      </c>
      <c r="B47" s="1033" t="s">
        <v>786</v>
      </c>
      <c r="C47" s="1033"/>
      <c r="D47" s="1034">
        <v>9000</v>
      </c>
      <c r="E47" s="1034">
        <v>0</v>
      </c>
      <c r="F47" s="1034">
        <v>0</v>
      </c>
    </row>
    <row r="48" spans="1:6" outlineLevel="7">
      <c r="A48" s="1030" t="s">
        <v>360</v>
      </c>
      <c r="B48" s="1030" t="s">
        <v>787</v>
      </c>
      <c r="C48" s="1030" t="s">
        <v>859</v>
      </c>
      <c r="D48" s="1031">
        <v>160000</v>
      </c>
      <c r="E48" s="1031">
        <v>40000</v>
      </c>
      <c r="F48" s="1031">
        <v>52603.06</v>
      </c>
    </row>
    <row r="49" spans="1:6" outlineLevel="7">
      <c r="A49" s="1030" t="s">
        <v>361</v>
      </c>
      <c r="B49" s="1030" t="s">
        <v>787</v>
      </c>
      <c r="C49" s="1030" t="s">
        <v>860</v>
      </c>
      <c r="D49" s="1031">
        <v>10030000</v>
      </c>
      <c r="E49" s="1031">
        <v>2507000</v>
      </c>
      <c r="F49" s="1031">
        <v>4689228.1399999997</v>
      </c>
    </row>
    <row r="50" spans="1:6" outlineLevel="3">
      <c r="A50" s="1032" t="s">
        <v>362</v>
      </c>
      <c r="B50" s="1033" t="s">
        <v>787</v>
      </c>
      <c r="C50" s="1033"/>
      <c r="D50" s="1034">
        <v>10190000</v>
      </c>
      <c r="E50" s="1034">
        <v>2547000</v>
      </c>
      <c r="F50" s="1034">
        <v>4741831.2</v>
      </c>
    </row>
    <row r="51" spans="1:6" outlineLevel="7">
      <c r="A51" s="1030" t="s">
        <v>363</v>
      </c>
      <c r="B51" s="1030" t="s">
        <v>788</v>
      </c>
      <c r="C51" s="1030" t="s">
        <v>859</v>
      </c>
      <c r="D51" s="1031">
        <v>9625</v>
      </c>
      <c r="E51" s="1031">
        <v>0</v>
      </c>
      <c r="F51" s="1031">
        <v>2017.68</v>
      </c>
    </row>
    <row r="52" spans="1:6" outlineLevel="7">
      <c r="A52" s="1030" t="s">
        <v>364</v>
      </c>
      <c r="B52" s="1030" t="s">
        <v>788</v>
      </c>
      <c r="C52" s="1030" t="s">
        <v>860</v>
      </c>
      <c r="D52" s="1031">
        <v>674375</v>
      </c>
      <c r="E52" s="1031">
        <v>0</v>
      </c>
      <c r="F52" s="1031">
        <v>249735.32</v>
      </c>
    </row>
    <row r="53" spans="1:6" outlineLevel="3">
      <c r="A53" s="1032" t="s">
        <v>365</v>
      </c>
      <c r="B53" s="1033" t="s">
        <v>788</v>
      </c>
      <c r="C53" s="1033"/>
      <c r="D53" s="1034">
        <v>684000</v>
      </c>
      <c r="E53" s="1034">
        <v>0</v>
      </c>
      <c r="F53" s="1034">
        <v>251753</v>
      </c>
    </row>
    <row r="54" spans="1:6" outlineLevel="7">
      <c r="A54" s="1030" t="s">
        <v>366</v>
      </c>
      <c r="B54" s="1030" t="s">
        <v>789</v>
      </c>
      <c r="C54" s="1030" t="s">
        <v>860</v>
      </c>
      <c r="D54" s="1031">
        <v>731000</v>
      </c>
      <c r="E54" s="1031">
        <v>244000</v>
      </c>
      <c r="F54" s="1031">
        <v>656</v>
      </c>
    </row>
    <row r="55" spans="1:6" outlineLevel="3">
      <c r="A55" s="1032" t="s">
        <v>472</v>
      </c>
      <c r="B55" s="1033" t="s">
        <v>789</v>
      </c>
      <c r="C55" s="1033"/>
      <c r="D55" s="1034">
        <v>731000</v>
      </c>
      <c r="E55" s="1034">
        <v>244000</v>
      </c>
      <c r="F55" s="1034">
        <v>656</v>
      </c>
    </row>
    <row r="56" spans="1:6" outlineLevel="2">
      <c r="A56" s="1032" t="s">
        <v>608</v>
      </c>
      <c r="B56" s="1033" t="s">
        <v>858</v>
      </c>
      <c r="C56" s="1033"/>
      <c r="D56" s="1034">
        <v>72430958.430000007</v>
      </c>
      <c r="E56" s="1034">
        <v>19849482.210000001</v>
      </c>
      <c r="F56" s="1034">
        <v>35036604.380000003</v>
      </c>
    </row>
    <row r="57" spans="1:6" outlineLevel="7">
      <c r="A57" s="1030" t="s">
        <v>610</v>
      </c>
      <c r="B57" s="1030" t="s">
        <v>790</v>
      </c>
      <c r="C57" s="1030" t="s">
        <v>859</v>
      </c>
      <c r="D57" s="1031">
        <v>2336000</v>
      </c>
      <c r="E57" s="1031">
        <v>545000</v>
      </c>
      <c r="F57" s="1031">
        <v>678797.18</v>
      </c>
    </row>
    <row r="58" spans="1:6" outlineLevel="7">
      <c r="A58" s="1030" t="s">
        <v>643</v>
      </c>
      <c r="B58" s="1030" t="s">
        <v>790</v>
      </c>
      <c r="C58" s="1030" t="s">
        <v>860</v>
      </c>
      <c r="D58" s="1031">
        <v>173226000</v>
      </c>
      <c r="E58" s="1031">
        <v>38737000</v>
      </c>
      <c r="F58" s="1031">
        <v>60024378.369999997</v>
      </c>
    </row>
    <row r="59" spans="1:6" outlineLevel="3">
      <c r="A59" s="1032" t="s">
        <v>644</v>
      </c>
      <c r="B59" s="1033" t="s">
        <v>790</v>
      </c>
      <c r="C59" s="1033"/>
      <c r="D59" s="1034">
        <v>175562000</v>
      </c>
      <c r="E59" s="1034">
        <v>39282000</v>
      </c>
      <c r="F59" s="1034">
        <v>60703175.549999997</v>
      </c>
    </row>
    <row r="60" spans="1:6" outlineLevel="7">
      <c r="A60" s="1030" t="s">
        <v>646</v>
      </c>
      <c r="B60" s="1030" t="s">
        <v>791</v>
      </c>
      <c r="C60" s="1030" t="s">
        <v>859</v>
      </c>
      <c r="D60" s="1031">
        <v>47905</v>
      </c>
      <c r="E60" s="1031">
        <v>12800</v>
      </c>
      <c r="F60" s="1031">
        <v>16237.65</v>
      </c>
    </row>
    <row r="61" spans="1:6" outlineLevel="7">
      <c r="A61" s="1030" t="s">
        <v>647</v>
      </c>
      <c r="B61" s="1030" t="s">
        <v>791</v>
      </c>
      <c r="C61" s="1030" t="s">
        <v>860</v>
      </c>
      <c r="D61" s="1031">
        <v>3934095</v>
      </c>
      <c r="E61" s="1031">
        <v>1157000</v>
      </c>
      <c r="F61" s="1031">
        <v>1782962.35</v>
      </c>
    </row>
    <row r="62" spans="1:6" outlineLevel="3">
      <c r="A62" s="1032" t="s">
        <v>649</v>
      </c>
      <c r="B62" s="1033" t="s">
        <v>791</v>
      </c>
      <c r="C62" s="1033"/>
      <c r="D62" s="1034">
        <v>3982000</v>
      </c>
      <c r="E62" s="1034">
        <v>1169800</v>
      </c>
      <c r="F62" s="1034">
        <v>1799200</v>
      </c>
    </row>
    <row r="63" spans="1:6" outlineLevel="7">
      <c r="A63" s="1030" t="s">
        <v>650</v>
      </c>
      <c r="B63" s="1030" t="s">
        <v>792</v>
      </c>
      <c r="C63" s="1030" t="s">
        <v>859</v>
      </c>
      <c r="D63" s="1031">
        <v>324010</v>
      </c>
      <c r="E63" s="1031">
        <v>32000</v>
      </c>
      <c r="F63" s="1031">
        <v>151238.65</v>
      </c>
    </row>
    <row r="64" spans="1:6" outlineLevel="7">
      <c r="A64" s="1030" t="s">
        <v>652</v>
      </c>
      <c r="B64" s="1030" t="s">
        <v>792</v>
      </c>
      <c r="C64" s="1030" t="s">
        <v>860</v>
      </c>
      <c r="D64" s="1031">
        <v>34852990</v>
      </c>
      <c r="E64" s="1031">
        <v>0</v>
      </c>
      <c r="F64" s="1031">
        <v>16605351.029999999</v>
      </c>
    </row>
    <row r="65" spans="1:6" outlineLevel="3">
      <c r="A65" s="1032" t="s">
        <v>653</v>
      </c>
      <c r="B65" s="1033" t="s">
        <v>792</v>
      </c>
      <c r="C65" s="1033"/>
      <c r="D65" s="1034">
        <v>35177000</v>
      </c>
      <c r="E65" s="1034">
        <v>32000</v>
      </c>
      <c r="F65" s="1034">
        <v>16756589.68</v>
      </c>
    </row>
    <row r="66" spans="1:6" outlineLevel="7">
      <c r="A66" s="1030" t="s">
        <v>655</v>
      </c>
      <c r="B66" s="1030" t="s">
        <v>793</v>
      </c>
      <c r="C66" s="1030" t="s">
        <v>859</v>
      </c>
      <c r="D66" s="1031">
        <v>21530</v>
      </c>
      <c r="E66" s="1031">
        <v>8000</v>
      </c>
      <c r="F66" s="1031">
        <v>11091.78</v>
      </c>
    </row>
    <row r="67" spans="1:6" outlineLevel="7">
      <c r="A67" s="1030" t="s">
        <v>656</v>
      </c>
      <c r="B67" s="1030" t="s">
        <v>793</v>
      </c>
      <c r="C67" s="1030" t="s">
        <v>860</v>
      </c>
      <c r="D67" s="1031">
        <v>2145470</v>
      </c>
      <c r="E67" s="1031">
        <v>780000</v>
      </c>
      <c r="F67" s="1031">
        <v>1215008.22</v>
      </c>
    </row>
    <row r="68" spans="1:6" outlineLevel="3">
      <c r="A68" s="1032" t="s">
        <v>658</v>
      </c>
      <c r="B68" s="1033" t="s">
        <v>793</v>
      </c>
      <c r="C68" s="1033"/>
      <c r="D68" s="1034">
        <v>2167000</v>
      </c>
      <c r="E68" s="1034">
        <v>788000</v>
      </c>
      <c r="F68" s="1034">
        <v>1226100</v>
      </c>
    </row>
    <row r="69" spans="1:6" outlineLevel="7">
      <c r="A69" s="1030" t="s">
        <v>659</v>
      </c>
      <c r="B69" s="1030" t="s">
        <v>794</v>
      </c>
      <c r="C69" s="1030" t="s">
        <v>859</v>
      </c>
      <c r="D69" s="1031">
        <v>83900</v>
      </c>
      <c r="E69" s="1031">
        <v>39620.58</v>
      </c>
      <c r="F69" s="1031">
        <v>52271.02</v>
      </c>
    </row>
    <row r="70" spans="1:6" outlineLevel="7">
      <c r="A70" s="1030" t="s">
        <v>661</v>
      </c>
      <c r="B70" s="1030" t="s">
        <v>794</v>
      </c>
      <c r="C70" s="1030" t="s">
        <v>860</v>
      </c>
      <c r="D70" s="1031">
        <v>10996100</v>
      </c>
      <c r="E70" s="1031">
        <v>5000000</v>
      </c>
      <c r="F70" s="1031">
        <v>6019361.8099999996</v>
      </c>
    </row>
    <row r="71" spans="1:6" outlineLevel="3">
      <c r="A71" s="1032" t="s">
        <v>663</v>
      </c>
      <c r="B71" s="1033" t="s">
        <v>794</v>
      </c>
      <c r="C71" s="1033"/>
      <c r="D71" s="1034">
        <v>11080000</v>
      </c>
      <c r="E71" s="1034">
        <v>5039620.58</v>
      </c>
      <c r="F71" s="1034">
        <v>6071632.8300000001</v>
      </c>
    </row>
    <row r="72" spans="1:6" outlineLevel="7">
      <c r="A72" s="1030" t="s">
        <v>664</v>
      </c>
      <c r="B72" s="1030" t="s">
        <v>795</v>
      </c>
      <c r="C72" s="1030" t="s">
        <v>859</v>
      </c>
      <c r="D72" s="1031">
        <v>51300</v>
      </c>
      <c r="E72" s="1031">
        <v>22150</v>
      </c>
      <c r="F72" s="1031">
        <v>25378.42</v>
      </c>
    </row>
    <row r="73" spans="1:6" outlineLevel="7">
      <c r="A73" s="1030" t="s">
        <v>666</v>
      </c>
      <c r="B73" s="1030" t="s">
        <v>795</v>
      </c>
      <c r="C73" s="1030" t="s">
        <v>860</v>
      </c>
      <c r="D73" s="1031">
        <v>6533700</v>
      </c>
      <c r="E73" s="1031">
        <v>0</v>
      </c>
      <c r="F73" s="1031">
        <v>2834221.58</v>
      </c>
    </row>
    <row r="74" spans="1:6" outlineLevel="3">
      <c r="A74" s="1032" t="s">
        <v>667</v>
      </c>
      <c r="B74" s="1033" t="s">
        <v>795</v>
      </c>
      <c r="C74" s="1033"/>
      <c r="D74" s="1034">
        <v>6585000</v>
      </c>
      <c r="E74" s="1034">
        <v>22150</v>
      </c>
      <c r="F74" s="1034">
        <v>2859600</v>
      </c>
    </row>
    <row r="75" spans="1:6" outlineLevel="2">
      <c r="A75" s="1032" t="s">
        <v>669</v>
      </c>
      <c r="B75" s="1033" t="s">
        <v>861</v>
      </c>
      <c r="C75" s="1033"/>
      <c r="D75" s="1034">
        <v>234553000</v>
      </c>
      <c r="E75" s="1034">
        <v>46333570.579999998</v>
      </c>
      <c r="F75" s="1034">
        <v>89416298.060000002</v>
      </c>
    </row>
    <row r="76" spans="1:6" outlineLevel="7">
      <c r="A76" s="1030" t="s">
        <v>670</v>
      </c>
      <c r="B76" s="1030" t="s">
        <v>796</v>
      </c>
      <c r="C76" s="1030" t="s">
        <v>859</v>
      </c>
      <c r="D76" s="1031">
        <v>7759.77</v>
      </c>
      <c r="E76" s="1031">
        <v>2197</v>
      </c>
      <c r="F76" s="1031">
        <v>522</v>
      </c>
    </row>
    <row r="77" spans="1:6" outlineLevel="7">
      <c r="A77" s="1030" t="s">
        <v>672</v>
      </c>
      <c r="B77" s="1030" t="s">
        <v>796</v>
      </c>
      <c r="C77" s="1030" t="s">
        <v>860</v>
      </c>
      <c r="D77" s="1031">
        <v>63240.23</v>
      </c>
      <c r="E77" s="1031">
        <v>40610</v>
      </c>
      <c r="F77" s="1031">
        <v>34800</v>
      </c>
    </row>
    <row r="78" spans="1:6" outlineLevel="3">
      <c r="A78" s="1032" t="s">
        <v>673</v>
      </c>
      <c r="B78" s="1033" t="s">
        <v>796</v>
      </c>
      <c r="C78" s="1033"/>
      <c r="D78" s="1034">
        <v>71000</v>
      </c>
      <c r="E78" s="1034">
        <v>42807</v>
      </c>
      <c r="F78" s="1034">
        <v>35322</v>
      </c>
    </row>
    <row r="79" spans="1:6" outlineLevel="7">
      <c r="A79" s="1030" t="s">
        <v>675</v>
      </c>
      <c r="B79" s="1030" t="s">
        <v>797</v>
      </c>
      <c r="C79" s="1030" t="s">
        <v>859</v>
      </c>
      <c r="D79" s="1031">
        <v>2180</v>
      </c>
      <c r="E79" s="1031">
        <v>261</v>
      </c>
      <c r="F79" s="1031">
        <v>802.4</v>
      </c>
    </row>
    <row r="80" spans="1:6" outlineLevel="7">
      <c r="A80" s="1030" t="s">
        <v>676</v>
      </c>
      <c r="B80" s="1030" t="s">
        <v>797</v>
      </c>
      <c r="C80" s="1030" t="s">
        <v>860</v>
      </c>
      <c r="D80" s="1031">
        <v>139820</v>
      </c>
      <c r="E80" s="1031">
        <v>34955</v>
      </c>
      <c r="F80" s="1031">
        <v>69600</v>
      </c>
    </row>
    <row r="81" spans="1:6" outlineLevel="3">
      <c r="A81" s="1032" t="s">
        <v>677</v>
      </c>
      <c r="B81" s="1033" t="s">
        <v>797</v>
      </c>
      <c r="C81" s="1033"/>
      <c r="D81" s="1034">
        <v>142000</v>
      </c>
      <c r="E81" s="1034">
        <v>35216</v>
      </c>
      <c r="F81" s="1034">
        <v>70402.399999999994</v>
      </c>
    </row>
    <row r="82" spans="1:6" outlineLevel="7">
      <c r="A82" s="1030" t="s">
        <v>678</v>
      </c>
      <c r="B82" s="1030" t="s">
        <v>798</v>
      </c>
      <c r="C82" s="1030" t="s">
        <v>859</v>
      </c>
      <c r="D82" s="1031">
        <v>4000</v>
      </c>
      <c r="E82" s="1031">
        <v>1000</v>
      </c>
      <c r="F82" s="1031">
        <v>1816.92</v>
      </c>
    </row>
    <row r="83" spans="1:6" outlineLevel="7">
      <c r="A83" s="1030" t="s">
        <v>679</v>
      </c>
      <c r="B83" s="1030" t="s">
        <v>798</v>
      </c>
      <c r="C83" s="1030" t="s">
        <v>860</v>
      </c>
      <c r="D83" s="1031">
        <v>496000</v>
      </c>
      <c r="E83" s="1031">
        <v>124000</v>
      </c>
      <c r="F83" s="1031">
        <v>227114</v>
      </c>
    </row>
    <row r="84" spans="1:6" outlineLevel="3">
      <c r="A84" s="1032" t="s">
        <v>680</v>
      </c>
      <c r="B84" s="1033" t="s">
        <v>798</v>
      </c>
      <c r="C84" s="1033"/>
      <c r="D84" s="1034">
        <v>500000</v>
      </c>
      <c r="E84" s="1034">
        <v>125000</v>
      </c>
      <c r="F84" s="1034">
        <v>228930.92</v>
      </c>
    </row>
    <row r="85" spans="1:6" outlineLevel="2">
      <c r="A85" s="1032" t="s">
        <v>682</v>
      </c>
      <c r="B85" s="1033" t="s">
        <v>862</v>
      </c>
      <c r="C85" s="1033"/>
      <c r="D85" s="1034">
        <v>713000</v>
      </c>
      <c r="E85" s="1034">
        <v>203023</v>
      </c>
      <c r="F85" s="1034">
        <v>334655.32</v>
      </c>
    </row>
    <row r="86" spans="1:6" outlineLevel="1">
      <c r="A86" s="1032" t="s">
        <v>683</v>
      </c>
      <c r="B86" s="1033" t="s">
        <v>857</v>
      </c>
      <c r="C86" s="1033"/>
      <c r="D86" s="1034">
        <v>307696958.43000001</v>
      </c>
      <c r="E86" s="1034">
        <v>66386075.789999999</v>
      </c>
      <c r="F86" s="1034">
        <v>124787557.76000001</v>
      </c>
    </row>
    <row r="87" spans="1:6" outlineLevel="7">
      <c r="A87" s="1030" t="s">
        <v>685</v>
      </c>
      <c r="B87" s="1030" t="s">
        <v>799</v>
      </c>
      <c r="C87" s="1030" t="s">
        <v>865</v>
      </c>
      <c r="D87" s="1031">
        <v>5978000</v>
      </c>
      <c r="E87" s="1031">
        <v>1615848</v>
      </c>
      <c r="F87" s="1031">
        <v>2152274.92</v>
      </c>
    </row>
    <row r="88" spans="1:6" outlineLevel="7">
      <c r="A88" s="1030" t="s">
        <v>686</v>
      </c>
      <c r="B88" s="1030" t="s">
        <v>799</v>
      </c>
      <c r="C88" s="1030" t="s">
        <v>866</v>
      </c>
      <c r="D88" s="1031">
        <v>1805000</v>
      </c>
      <c r="E88" s="1031">
        <v>268960</v>
      </c>
      <c r="F88" s="1031">
        <v>627047.05000000005</v>
      </c>
    </row>
    <row r="89" spans="1:6" outlineLevel="7">
      <c r="A89" s="1030" t="s">
        <v>687</v>
      </c>
      <c r="B89" s="1030" t="s">
        <v>799</v>
      </c>
      <c r="C89" s="1030" t="s">
        <v>859</v>
      </c>
      <c r="D89" s="1031">
        <v>412000</v>
      </c>
      <c r="E89" s="1031">
        <v>121720</v>
      </c>
      <c r="F89" s="1031">
        <v>179850</v>
      </c>
    </row>
    <row r="90" spans="1:6" outlineLevel="7">
      <c r="A90" s="1030" t="s">
        <v>688</v>
      </c>
      <c r="B90" s="1030" t="s">
        <v>799</v>
      </c>
      <c r="C90" s="1030" t="s">
        <v>860</v>
      </c>
      <c r="D90" s="1031">
        <v>50000</v>
      </c>
      <c r="E90" s="1031">
        <v>0</v>
      </c>
      <c r="F90" s="1031">
        <v>0</v>
      </c>
    </row>
    <row r="91" spans="1:6" outlineLevel="7">
      <c r="A91" s="1030" t="s">
        <v>690</v>
      </c>
      <c r="B91" s="1030" t="s">
        <v>799</v>
      </c>
      <c r="C91" s="1030" t="s">
        <v>867</v>
      </c>
      <c r="D91" s="1031">
        <v>37710000</v>
      </c>
      <c r="E91" s="1031">
        <v>8462650</v>
      </c>
      <c r="F91" s="1031">
        <v>14526238.880000001</v>
      </c>
    </row>
    <row r="92" spans="1:6" outlineLevel="3">
      <c r="A92" s="1032" t="s">
        <v>691</v>
      </c>
      <c r="B92" s="1033" t="s">
        <v>799</v>
      </c>
      <c r="C92" s="1033"/>
      <c r="D92" s="1034">
        <v>45955000</v>
      </c>
      <c r="E92" s="1034">
        <v>10469178</v>
      </c>
      <c r="F92" s="1034">
        <v>17485410.850000001</v>
      </c>
    </row>
    <row r="93" spans="1:6" outlineLevel="2">
      <c r="A93" s="1032" t="s">
        <v>693</v>
      </c>
      <c r="B93" s="1033" t="s">
        <v>864</v>
      </c>
      <c r="C93" s="1033"/>
      <c r="D93" s="1034">
        <v>45955000</v>
      </c>
      <c r="E93" s="1034">
        <v>10469178</v>
      </c>
      <c r="F93" s="1034">
        <v>17485410.850000001</v>
      </c>
    </row>
    <row r="94" spans="1:6" outlineLevel="1">
      <c r="A94" s="1032" t="s">
        <v>694</v>
      </c>
      <c r="B94" s="1033" t="s">
        <v>863</v>
      </c>
      <c r="C94" s="1033"/>
      <c r="D94" s="1034">
        <v>45955000</v>
      </c>
      <c r="E94" s="1034">
        <v>10469178</v>
      </c>
      <c r="F94" s="1034">
        <v>17485410.850000001</v>
      </c>
    </row>
    <row r="95" spans="1:6" outlineLevel="7">
      <c r="A95" s="1030" t="s">
        <v>696</v>
      </c>
      <c r="B95" s="1030" t="s">
        <v>800</v>
      </c>
      <c r="C95" s="1030" t="s">
        <v>860</v>
      </c>
      <c r="D95" s="1031">
        <v>24960000</v>
      </c>
      <c r="E95" s="1031">
        <v>8440000</v>
      </c>
      <c r="F95" s="1031">
        <v>11288624</v>
      </c>
    </row>
    <row r="96" spans="1:6" outlineLevel="3">
      <c r="A96" s="1032" t="s">
        <v>697</v>
      </c>
      <c r="B96" s="1033" t="s">
        <v>800</v>
      </c>
      <c r="C96" s="1033"/>
      <c r="D96" s="1034">
        <v>24960000</v>
      </c>
      <c r="E96" s="1034">
        <v>8440000</v>
      </c>
      <c r="F96" s="1034">
        <v>11288624</v>
      </c>
    </row>
    <row r="97" spans="1:6" outlineLevel="7">
      <c r="A97" s="1030" t="s">
        <v>699</v>
      </c>
      <c r="B97" s="1030" t="s">
        <v>801</v>
      </c>
      <c r="C97" s="1030" t="s">
        <v>859</v>
      </c>
      <c r="D97" s="1031">
        <v>4336</v>
      </c>
      <c r="E97" s="1031">
        <v>850</v>
      </c>
      <c r="F97" s="1031">
        <v>1107.5</v>
      </c>
    </row>
    <row r="98" spans="1:6" outlineLevel="7">
      <c r="A98" s="1030" t="s">
        <v>700</v>
      </c>
      <c r="B98" s="1030" t="s">
        <v>801</v>
      </c>
      <c r="C98" s="1030" t="s">
        <v>860</v>
      </c>
      <c r="D98" s="1031">
        <v>47228664</v>
      </c>
      <c r="E98" s="1031">
        <v>16800000</v>
      </c>
      <c r="F98" s="1031">
        <v>20757091.41</v>
      </c>
    </row>
    <row r="99" spans="1:6" outlineLevel="3">
      <c r="A99" s="1032" t="s">
        <v>702</v>
      </c>
      <c r="B99" s="1033" t="s">
        <v>801</v>
      </c>
      <c r="C99" s="1033"/>
      <c r="D99" s="1034">
        <v>47233000</v>
      </c>
      <c r="E99" s="1034">
        <v>16800850</v>
      </c>
      <c r="F99" s="1034">
        <v>20758198.91</v>
      </c>
    </row>
    <row r="100" spans="1:6" outlineLevel="7">
      <c r="A100" s="1030" t="s">
        <v>703</v>
      </c>
      <c r="B100" s="1030" t="s">
        <v>802</v>
      </c>
      <c r="C100" s="1030" t="s">
        <v>859</v>
      </c>
      <c r="D100" s="1031">
        <v>217.47</v>
      </c>
      <c r="E100" s="1031">
        <v>0</v>
      </c>
      <c r="F100" s="1031">
        <v>217.47</v>
      </c>
    </row>
    <row r="101" spans="1:6" outlineLevel="7">
      <c r="A101" s="1030" t="s">
        <v>705</v>
      </c>
      <c r="B101" s="1030" t="s">
        <v>802</v>
      </c>
      <c r="C101" s="1030" t="s">
        <v>860</v>
      </c>
      <c r="D101" s="1031">
        <v>5017782.53</v>
      </c>
      <c r="E101" s="1031">
        <v>1700000</v>
      </c>
      <c r="F101" s="1031">
        <v>2241215.0499999998</v>
      </c>
    </row>
    <row r="102" spans="1:6" outlineLevel="3">
      <c r="A102" s="1032" t="s">
        <v>706</v>
      </c>
      <c r="B102" s="1033" t="s">
        <v>802</v>
      </c>
      <c r="C102" s="1033"/>
      <c r="D102" s="1034">
        <v>5018000</v>
      </c>
      <c r="E102" s="1034">
        <v>1700000</v>
      </c>
      <c r="F102" s="1034">
        <v>2241432.52</v>
      </c>
    </row>
    <row r="103" spans="1:6" outlineLevel="7">
      <c r="A103" s="1030" t="s">
        <v>708</v>
      </c>
      <c r="B103" s="1030" t="s">
        <v>803</v>
      </c>
      <c r="C103" s="1030" t="s">
        <v>859</v>
      </c>
      <c r="D103" s="1031">
        <v>252000</v>
      </c>
      <c r="E103" s="1031">
        <v>85000</v>
      </c>
      <c r="F103" s="1031">
        <v>128378</v>
      </c>
    </row>
    <row r="104" spans="1:6" outlineLevel="7">
      <c r="A104" s="1030" t="s">
        <v>709</v>
      </c>
      <c r="B104" s="1030" t="s">
        <v>803</v>
      </c>
      <c r="C104" s="1030" t="s">
        <v>860</v>
      </c>
      <c r="D104" s="1031">
        <v>30567000</v>
      </c>
      <c r="E104" s="1031">
        <v>10341750</v>
      </c>
      <c r="F104" s="1031">
        <v>15906319</v>
      </c>
    </row>
    <row r="105" spans="1:6" outlineLevel="3">
      <c r="A105" s="1032" t="s">
        <v>710</v>
      </c>
      <c r="B105" s="1033" t="s">
        <v>803</v>
      </c>
      <c r="C105" s="1033"/>
      <c r="D105" s="1034">
        <v>30819000</v>
      </c>
      <c r="E105" s="1034">
        <v>10426750</v>
      </c>
      <c r="F105" s="1034">
        <v>16034697</v>
      </c>
    </row>
    <row r="106" spans="1:6" outlineLevel="7">
      <c r="A106" s="1030" t="s">
        <v>711</v>
      </c>
      <c r="B106" s="1030" t="s">
        <v>804</v>
      </c>
      <c r="C106" s="1030" t="s">
        <v>859</v>
      </c>
      <c r="D106" s="1031">
        <v>2650</v>
      </c>
      <c r="E106" s="1031">
        <v>0</v>
      </c>
      <c r="F106" s="1031">
        <v>248.64</v>
      </c>
    </row>
    <row r="107" spans="1:6" outlineLevel="7">
      <c r="A107" s="1030" t="s">
        <v>713</v>
      </c>
      <c r="B107" s="1030" t="s">
        <v>804</v>
      </c>
      <c r="C107" s="1030" t="s">
        <v>860</v>
      </c>
      <c r="D107" s="1031">
        <v>247350</v>
      </c>
      <c r="E107" s="1031">
        <v>0</v>
      </c>
      <c r="F107" s="1031">
        <v>36949.75</v>
      </c>
    </row>
    <row r="108" spans="1:6" outlineLevel="3">
      <c r="A108" s="1032" t="s">
        <v>715</v>
      </c>
      <c r="B108" s="1033" t="s">
        <v>804</v>
      </c>
      <c r="C108" s="1033"/>
      <c r="D108" s="1034">
        <v>250000</v>
      </c>
      <c r="E108" s="1034">
        <v>0</v>
      </c>
      <c r="F108" s="1034">
        <v>37198.39</v>
      </c>
    </row>
    <row r="109" spans="1:6" outlineLevel="7">
      <c r="A109" s="1030" t="s">
        <v>716</v>
      </c>
      <c r="B109" s="1030" t="s">
        <v>805</v>
      </c>
      <c r="C109" s="1030" t="s">
        <v>859</v>
      </c>
      <c r="D109" s="1031">
        <v>562000</v>
      </c>
      <c r="E109" s="1031">
        <v>0</v>
      </c>
      <c r="F109" s="1031">
        <v>34112</v>
      </c>
    </row>
    <row r="110" spans="1:6" outlineLevel="7">
      <c r="A110" s="1030" t="s">
        <v>718</v>
      </c>
      <c r="B110" s="1030" t="s">
        <v>805</v>
      </c>
      <c r="C110" s="1030" t="s">
        <v>860</v>
      </c>
      <c r="D110" s="1031">
        <v>7309000</v>
      </c>
      <c r="E110" s="1031">
        <v>2492250</v>
      </c>
      <c r="F110" s="1031">
        <v>4596116</v>
      </c>
    </row>
    <row r="111" spans="1:6" outlineLevel="3">
      <c r="A111" s="1032" t="s">
        <v>470</v>
      </c>
      <c r="B111" s="1033" t="s">
        <v>805</v>
      </c>
      <c r="C111" s="1033"/>
      <c r="D111" s="1034">
        <v>7871000</v>
      </c>
      <c r="E111" s="1034">
        <v>2492250</v>
      </c>
      <c r="F111" s="1034">
        <v>4630228</v>
      </c>
    </row>
    <row r="112" spans="1:6" outlineLevel="7">
      <c r="A112" s="1030" t="s">
        <v>720</v>
      </c>
      <c r="B112" s="1030" t="s">
        <v>806</v>
      </c>
      <c r="C112" s="1030" t="s">
        <v>860</v>
      </c>
      <c r="D112" s="1031">
        <v>940000</v>
      </c>
      <c r="E112" s="1031">
        <v>314000</v>
      </c>
      <c r="F112" s="1031">
        <v>20000</v>
      </c>
    </row>
    <row r="113" spans="1:6" outlineLevel="3">
      <c r="A113" s="1032" t="s">
        <v>721</v>
      </c>
      <c r="B113" s="1033" t="s">
        <v>806</v>
      </c>
      <c r="C113" s="1033"/>
      <c r="D113" s="1034">
        <v>940000</v>
      </c>
      <c r="E113" s="1034">
        <v>314000</v>
      </c>
      <c r="F113" s="1034">
        <v>20000</v>
      </c>
    </row>
    <row r="114" spans="1:6" outlineLevel="7">
      <c r="A114" s="1030" t="s">
        <v>723</v>
      </c>
      <c r="B114" s="1030" t="s">
        <v>807</v>
      </c>
      <c r="C114" s="1030" t="s">
        <v>859</v>
      </c>
      <c r="D114" s="1031">
        <v>365700</v>
      </c>
      <c r="E114" s="1031">
        <v>176000</v>
      </c>
      <c r="F114" s="1031">
        <v>249605.56</v>
      </c>
    </row>
    <row r="115" spans="1:6" outlineLevel="7">
      <c r="A115" s="1030" t="s">
        <v>724</v>
      </c>
      <c r="B115" s="1030" t="s">
        <v>807</v>
      </c>
      <c r="C115" s="1030" t="s">
        <v>860</v>
      </c>
      <c r="D115" s="1031">
        <v>32719300</v>
      </c>
      <c r="E115" s="1031">
        <v>10765000</v>
      </c>
      <c r="F115" s="1031">
        <v>17039644.68</v>
      </c>
    </row>
    <row r="116" spans="1:6" outlineLevel="3">
      <c r="A116" s="1032" t="s">
        <v>726</v>
      </c>
      <c r="B116" s="1033" t="s">
        <v>807</v>
      </c>
      <c r="C116" s="1033"/>
      <c r="D116" s="1034">
        <v>33085000</v>
      </c>
      <c r="E116" s="1034">
        <v>10941000</v>
      </c>
      <c r="F116" s="1034">
        <v>17289250.239999998</v>
      </c>
    </row>
    <row r="117" spans="1:6" outlineLevel="2">
      <c r="A117" s="1032" t="s">
        <v>727</v>
      </c>
      <c r="B117" s="1033" t="s">
        <v>869</v>
      </c>
      <c r="C117" s="1033"/>
      <c r="D117" s="1034">
        <v>150176000</v>
      </c>
      <c r="E117" s="1034">
        <v>51114850</v>
      </c>
      <c r="F117" s="1034">
        <v>72299629.060000002</v>
      </c>
    </row>
    <row r="118" spans="1:6" outlineLevel="7">
      <c r="A118" s="1030" t="s">
        <v>729</v>
      </c>
      <c r="B118" s="1030" t="s">
        <v>808</v>
      </c>
      <c r="C118" s="1030" t="s">
        <v>860</v>
      </c>
      <c r="D118" s="1031">
        <v>1069000</v>
      </c>
      <c r="E118" s="1031">
        <v>582000</v>
      </c>
      <c r="F118" s="1031">
        <v>223556.1</v>
      </c>
    </row>
    <row r="119" spans="1:6" outlineLevel="3">
      <c r="A119" s="1032" t="s">
        <v>731</v>
      </c>
      <c r="B119" s="1033" t="s">
        <v>808</v>
      </c>
      <c r="C119" s="1033"/>
      <c r="D119" s="1034">
        <v>1069000</v>
      </c>
      <c r="E119" s="1034">
        <v>582000</v>
      </c>
      <c r="F119" s="1034">
        <v>223556.1</v>
      </c>
    </row>
    <row r="120" spans="1:6" outlineLevel="7">
      <c r="A120" s="1030" t="s">
        <v>732</v>
      </c>
      <c r="B120" s="1030" t="s">
        <v>809</v>
      </c>
      <c r="C120" s="1030" t="s">
        <v>859</v>
      </c>
      <c r="D120" s="1031">
        <v>1500</v>
      </c>
      <c r="E120" s="1031">
        <v>1000</v>
      </c>
      <c r="F120" s="1031">
        <v>363.88</v>
      </c>
    </row>
    <row r="121" spans="1:6" outlineLevel="7">
      <c r="A121" s="1030" t="s">
        <v>733</v>
      </c>
      <c r="B121" s="1030" t="s">
        <v>809</v>
      </c>
      <c r="C121" s="1030" t="s">
        <v>860</v>
      </c>
      <c r="D121" s="1031">
        <v>160500</v>
      </c>
      <c r="E121" s="1031">
        <v>40000</v>
      </c>
      <c r="F121" s="1031">
        <v>45486</v>
      </c>
    </row>
    <row r="122" spans="1:6" outlineLevel="3">
      <c r="A122" s="1032" t="s">
        <v>735</v>
      </c>
      <c r="B122" s="1033" t="s">
        <v>809</v>
      </c>
      <c r="C122" s="1033"/>
      <c r="D122" s="1034">
        <v>162000</v>
      </c>
      <c r="E122" s="1034">
        <v>41000</v>
      </c>
      <c r="F122" s="1034">
        <v>45849.88</v>
      </c>
    </row>
    <row r="123" spans="1:6" outlineLevel="7">
      <c r="A123" s="1030" t="s">
        <v>736</v>
      </c>
      <c r="B123" s="1030" t="s">
        <v>810</v>
      </c>
      <c r="C123" s="1030" t="s">
        <v>859</v>
      </c>
      <c r="D123" s="1031">
        <v>78000</v>
      </c>
      <c r="E123" s="1031">
        <v>59904.639999999999</v>
      </c>
      <c r="F123" s="1031">
        <v>27702.84</v>
      </c>
    </row>
    <row r="124" spans="1:6" outlineLevel="7">
      <c r="A124" s="1030" t="s">
        <v>737</v>
      </c>
      <c r="B124" s="1030" t="s">
        <v>810</v>
      </c>
      <c r="C124" s="1030" t="s">
        <v>860</v>
      </c>
      <c r="D124" s="1031">
        <v>10641000</v>
      </c>
      <c r="E124" s="1031">
        <v>2700000</v>
      </c>
      <c r="F124" s="1031">
        <v>3823320</v>
      </c>
    </row>
    <row r="125" spans="1:6" outlineLevel="3">
      <c r="A125" s="1032" t="s">
        <v>738</v>
      </c>
      <c r="B125" s="1033" t="s">
        <v>810</v>
      </c>
      <c r="C125" s="1033"/>
      <c r="D125" s="1034">
        <v>10719000</v>
      </c>
      <c r="E125" s="1034">
        <v>2759904.64</v>
      </c>
      <c r="F125" s="1034">
        <v>3851022.84</v>
      </c>
    </row>
    <row r="126" spans="1:6" outlineLevel="7">
      <c r="A126" s="1030" t="s">
        <v>871</v>
      </c>
      <c r="B126" s="1030" t="s">
        <v>811</v>
      </c>
      <c r="C126" s="1030" t="s">
        <v>859</v>
      </c>
      <c r="D126" s="1031">
        <v>7423561</v>
      </c>
      <c r="E126" s="1031">
        <v>63561</v>
      </c>
      <c r="F126" s="1031">
        <v>3081162.76</v>
      </c>
    </row>
    <row r="127" spans="1:6" outlineLevel="7">
      <c r="A127" s="1030" t="s">
        <v>872</v>
      </c>
      <c r="B127" s="1030" t="s">
        <v>811</v>
      </c>
      <c r="C127" s="1030" t="s">
        <v>860</v>
      </c>
      <c r="D127" s="1031">
        <v>22693439</v>
      </c>
      <c r="E127" s="1031">
        <v>5675000</v>
      </c>
      <c r="F127" s="1031">
        <v>11184429.779999999</v>
      </c>
    </row>
    <row r="128" spans="1:6" outlineLevel="3">
      <c r="A128" s="1032" t="s">
        <v>873</v>
      </c>
      <c r="B128" s="1033" t="s">
        <v>811</v>
      </c>
      <c r="C128" s="1033"/>
      <c r="D128" s="1034">
        <v>30117000</v>
      </c>
      <c r="E128" s="1034">
        <v>5738561</v>
      </c>
      <c r="F128" s="1034">
        <v>14265592.539999999</v>
      </c>
    </row>
    <row r="129" spans="1:6" outlineLevel="2">
      <c r="A129" s="1032" t="s">
        <v>874</v>
      </c>
      <c r="B129" s="1033" t="s">
        <v>870</v>
      </c>
      <c r="C129" s="1033"/>
      <c r="D129" s="1034">
        <v>42067000</v>
      </c>
      <c r="E129" s="1034">
        <v>9121465.6400000006</v>
      </c>
      <c r="F129" s="1034">
        <v>18386021.359999999</v>
      </c>
    </row>
    <row r="130" spans="1:6" outlineLevel="1">
      <c r="A130" s="1032" t="s">
        <v>875</v>
      </c>
      <c r="B130" s="1033" t="s">
        <v>868</v>
      </c>
      <c r="C130" s="1033"/>
      <c r="D130" s="1034">
        <v>192243000</v>
      </c>
      <c r="E130" s="1034">
        <v>60236315.640000001</v>
      </c>
      <c r="F130" s="1034">
        <v>90685650.420000002</v>
      </c>
    </row>
    <row r="131" spans="1:6" outlineLevel="7">
      <c r="A131" s="1030" t="s">
        <v>876</v>
      </c>
      <c r="B131" s="1030" t="s">
        <v>812</v>
      </c>
      <c r="C131" s="1030" t="s">
        <v>865</v>
      </c>
      <c r="D131" s="1031">
        <v>1891300</v>
      </c>
      <c r="E131" s="1031">
        <v>473000</v>
      </c>
      <c r="F131" s="1031">
        <v>803154.39</v>
      </c>
    </row>
    <row r="132" spans="1:6" outlineLevel="7">
      <c r="A132" s="1030" t="s">
        <v>865</v>
      </c>
      <c r="B132" s="1030" t="s">
        <v>812</v>
      </c>
      <c r="C132" s="1030" t="s">
        <v>866</v>
      </c>
      <c r="D132" s="1031">
        <v>575700</v>
      </c>
      <c r="E132" s="1031">
        <v>144000</v>
      </c>
      <c r="F132" s="1031">
        <v>214433.32</v>
      </c>
    </row>
    <row r="133" spans="1:6" outlineLevel="7">
      <c r="A133" s="1030" t="s">
        <v>878</v>
      </c>
      <c r="B133" s="1030" t="s">
        <v>812</v>
      </c>
      <c r="C133" s="1030" t="s">
        <v>884</v>
      </c>
      <c r="D133" s="1031">
        <v>20000</v>
      </c>
      <c r="E133" s="1031">
        <v>0</v>
      </c>
      <c r="F133" s="1031">
        <v>0</v>
      </c>
    </row>
    <row r="134" spans="1:6" outlineLevel="7">
      <c r="A134" s="1030" t="s">
        <v>880</v>
      </c>
      <c r="B134" s="1030" t="s">
        <v>812</v>
      </c>
      <c r="C134" s="1030" t="s">
        <v>859</v>
      </c>
      <c r="D134" s="1031">
        <v>130000</v>
      </c>
      <c r="E134" s="1031">
        <v>4300</v>
      </c>
      <c r="F134" s="1031">
        <v>7000</v>
      </c>
    </row>
    <row r="135" spans="1:6" outlineLevel="7">
      <c r="A135" s="1030" t="s">
        <v>881</v>
      </c>
      <c r="B135" s="1030" t="s">
        <v>812</v>
      </c>
      <c r="C135" s="1030" t="s">
        <v>887</v>
      </c>
      <c r="D135" s="1031">
        <v>11000</v>
      </c>
      <c r="E135" s="1031">
        <v>0</v>
      </c>
      <c r="F135" s="1031">
        <v>0</v>
      </c>
    </row>
    <row r="136" spans="1:6" outlineLevel="7">
      <c r="A136" s="1030" t="s">
        <v>882</v>
      </c>
      <c r="B136" s="1030" t="s">
        <v>812</v>
      </c>
      <c r="C136" s="1030" t="s">
        <v>888</v>
      </c>
      <c r="D136" s="1031">
        <v>55000</v>
      </c>
      <c r="E136" s="1031">
        <v>800</v>
      </c>
      <c r="F136" s="1031">
        <v>800</v>
      </c>
    </row>
    <row r="137" spans="1:6" outlineLevel="3">
      <c r="A137" s="1032" t="s">
        <v>883</v>
      </c>
      <c r="B137" s="1033" t="s">
        <v>812</v>
      </c>
      <c r="C137" s="1033"/>
      <c r="D137" s="1034">
        <v>2683000</v>
      </c>
      <c r="E137" s="1034">
        <v>622100</v>
      </c>
      <c r="F137" s="1034">
        <v>1025387.71</v>
      </c>
    </row>
    <row r="138" spans="1:6" outlineLevel="2">
      <c r="A138" s="1032" t="s">
        <v>885</v>
      </c>
      <c r="B138" s="1033" t="s">
        <v>879</v>
      </c>
      <c r="C138" s="1033"/>
      <c r="D138" s="1034">
        <v>2683000</v>
      </c>
      <c r="E138" s="1034">
        <v>622100</v>
      </c>
      <c r="F138" s="1034">
        <v>1025387.71</v>
      </c>
    </row>
    <row r="139" spans="1:6" outlineLevel="7">
      <c r="A139" s="1030" t="s">
        <v>886</v>
      </c>
      <c r="B139" s="1030" t="s">
        <v>813</v>
      </c>
      <c r="C139" s="1030" t="s">
        <v>865</v>
      </c>
      <c r="D139" s="1031">
        <v>5908600</v>
      </c>
      <c r="E139" s="1031">
        <v>3001900</v>
      </c>
      <c r="F139" s="1031">
        <v>2396135.5</v>
      </c>
    </row>
    <row r="140" spans="1:6" outlineLevel="7">
      <c r="A140" s="1030" t="s">
        <v>866</v>
      </c>
      <c r="B140" s="1030" t="s">
        <v>813</v>
      </c>
      <c r="C140" s="1030" t="s">
        <v>866</v>
      </c>
      <c r="D140" s="1031">
        <v>1784400</v>
      </c>
      <c r="E140" s="1031">
        <v>446100</v>
      </c>
      <c r="F140" s="1031">
        <v>660182.41</v>
      </c>
    </row>
    <row r="141" spans="1:6" outlineLevel="3">
      <c r="A141" s="1032" t="s">
        <v>889</v>
      </c>
      <c r="B141" s="1033" t="s">
        <v>813</v>
      </c>
      <c r="C141" s="1033"/>
      <c r="D141" s="1034">
        <v>7693000</v>
      </c>
      <c r="E141" s="1034">
        <v>3448000</v>
      </c>
      <c r="F141" s="1034">
        <v>3056317.91</v>
      </c>
    </row>
    <row r="142" spans="1:6" outlineLevel="2">
      <c r="A142" s="1032" t="s">
        <v>891</v>
      </c>
      <c r="B142" s="1033" t="s">
        <v>890</v>
      </c>
      <c r="C142" s="1033"/>
      <c r="D142" s="1034">
        <v>7693000</v>
      </c>
      <c r="E142" s="1034">
        <v>3448000</v>
      </c>
      <c r="F142" s="1034">
        <v>3056317.91</v>
      </c>
    </row>
    <row r="143" spans="1:6" outlineLevel="7">
      <c r="A143" s="1030" t="s">
        <v>892</v>
      </c>
      <c r="B143" s="1030" t="s">
        <v>814</v>
      </c>
      <c r="C143" s="1030" t="s">
        <v>865</v>
      </c>
      <c r="D143" s="1031">
        <v>265000</v>
      </c>
      <c r="E143" s="1031">
        <v>66000</v>
      </c>
      <c r="F143" s="1031">
        <v>105654.11</v>
      </c>
    </row>
    <row r="144" spans="1:6" outlineLevel="7">
      <c r="A144" s="1030" t="s">
        <v>893</v>
      </c>
      <c r="B144" s="1030" t="s">
        <v>814</v>
      </c>
      <c r="C144" s="1030" t="s">
        <v>866</v>
      </c>
      <c r="D144" s="1031">
        <v>80000</v>
      </c>
      <c r="E144" s="1031">
        <v>20000</v>
      </c>
      <c r="F144" s="1031">
        <v>33175.17</v>
      </c>
    </row>
    <row r="145" spans="1:6" outlineLevel="3">
      <c r="A145" s="1032" t="s">
        <v>894</v>
      </c>
      <c r="B145" s="1033" t="s">
        <v>814</v>
      </c>
      <c r="C145" s="1033"/>
      <c r="D145" s="1034">
        <v>345000</v>
      </c>
      <c r="E145" s="1034">
        <v>86000</v>
      </c>
      <c r="F145" s="1034">
        <v>138829.28</v>
      </c>
    </row>
    <row r="146" spans="1:6" outlineLevel="2">
      <c r="A146" s="1032" t="s">
        <v>896</v>
      </c>
      <c r="B146" s="1033" t="s">
        <v>895</v>
      </c>
      <c r="C146" s="1033"/>
      <c r="D146" s="1034">
        <v>345000</v>
      </c>
      <c r="E146" s="1034">
        <v>86000</v>
      </c>
      <c r="F146" s="1034">
        <v>138829.28</v>
      </c>
    </row>
    <row r="147" spans="1:6" outlineLevel="7">
      <c r="A147" s="1030" t="s">
        <v>897</v>
      </c>
      <c r="B147" s="1030" t="s">
        <v>815</v>
      </c>
      <c r="C147" s="1030" t="s">
        <v>865</v>
      </c>
      <c r="D147" s="1031">
        <v>577500</v>
      </c>
      <c r="E147" s="1031">
        <v>144000</v>
      </c>
      <c r="F147" s="1031">
        <v>211875.99</v>
      </c>
    </row>
    <row r="148" spans="1:6" outlineLevel="7">
      <c r="A148" s="1030" t="s">
        <v>898</v>
      </c>
      <c r="B148" s="1030" t="s">
        <v>815</v>
      </c>
      <c r="C148" s="1030" t="s">
        <v>866</v>
      </c>
      <c r="D148" s="1031">
        <v>174400</v>
      </c>
      <c r="E148" s="1031">
        <v>44000</v>
      </c>
      <c r="F148" s="1031">
        <v>58624.04</v>
      </c>
    </row>
    <row r="149" spans="1:6" outlineLevel="7">
      <c r="A149" s="1030" t="s">
        <v>899</v>
      </c>
      <c r="B149" s="1030" t="s">
        <v>815</v>
      </c>
      <c r="C149" s="1030" t="s">
        <v>859</v>
      </c>
      <c r="D149" s="1031">
        <v>32100</v>
      </c>
      <c r="E149" s="1031">
        <v>0</v>
      </c>
      <c r="F149" s="1031">
        <v>32100</v>
      </c>
    </row>
    <row r="150" spans="1:6" outlineLevel="3">
      <c r="A150" s="1032" t="s">
        <v>901</v>
      </c>
      <c r="B150" s="1033" t="s">
        <v>815</v>
      </c>
      <c r="C150" s="1033"/>
      <c r="D150" s="1034">
        <v>784000</v>
      </c>
      <c r="E150" s="1034">
        <v>188000</v>
      </c>
      <c r="F150" s="1034">
        <v>302600.03000000003</v>
      </c>
    </row>
    <row r="151" spans="1:6" outlineLevel="2">
      <c r="A151" s="1032" t="s">
        <v>902</v>
      </c>
      <c r="B151" s="1033" t="s">
        <v>900</v>
      </c>
      <c r="C151" s="1033"/>
      <c r="D151" s="1034">
        <v>784000</v>
      </c>
      <c r="E151" s="1034">
        <v>188000</v>
      </c>
      <c r="F151" s="1034">
        <v>302600.03000000003</v>
      </c>
    </row>
    <row r="152" spans="1:6" outlineLevel="7">
      <c r="A152" s="1030" t="s">
        <v>903</v>
      </c>
      <c r="B152" s="1030" t="s">
        <v>816</v>
      </c>
      <c r="C152" s="1030" t="s">
        <v>859</v>
      </c>
      <c r="D152" s="1031">
        <v>9300</v>
      </c>
      <c r="E152" s="1031">
        <v>0</v>
      </c>
      <c r="F152" s="1031">
        <v>4638.88</v>
      </c>
    </row>
    <row r="153" spans="1:6" outlineLevel="3">
      <c r="A153" s="1032" t="s">
        <v>904</v>
      </c>
      <c r="B153" s="1033" t="s">
        <v>816</v>
      </c>
      <c r="C153" s="1033"/>
      <c r="D153" s="1034">
        <v>9300</v>
      </c>
      <c r="E153" s="1034">
        <v>0</v>
      </c>
      <c r="F153" s="1034">
        <v>4638.88</v>
      </c>
    </row>
    <row r="154" spans="1:6" outlineLevel="2">
      <c r="A154" s="1032" t="s">
        <v>905</v>
      </c>
      <c r="B154" s="1033" t="s">
        <v>906</v>
      </c>
      <c r="C154" s="1033"/>
      <c r="D154" s="1034">
        <v>9300</v>
      </c>
      <c r="E154" s="1034">
        <v>0</v>
      </c>
      <c r="F154" s="1034">
        <v>4638.88</v>
      </c>
    </row>
    <row r="155" spans="1:6" outlineLevel="1">
      <c r="A155" s="1032" t="s">
        <v>907</v>
      </c>
      <c r="B155" s="1033" t="s">
        <v>877</v>
      </c>
      <c r="C155" s="1033"/>
      <c r="D155" s="1034">
        <v>11514300</v>
      </c>
      <c r="E155" s="1034">
        <v>4344100</v>
      </c>
      <c r="F155" s="1034">
        <v>4527773.8099999996</v>
      </c>
    </row>
    <row r="156" spans="1:6" outlineLevel="7">
      <c r="A156" s="1030" t="s">
        <v>908</v>
      </c>
      <c r="B156" s="1030" t="s">
        <v>817</v>
      </c>
      <c r="C156" s="1030" t="s">
        <v>915</v>
      </c>
      <c r="D156" s="1031">
        <v>1375500</v>
      </c>
      <c r="E156" s="1031">
        <v>343000</v>
      </c>
      <c r="F156" s="1031">
        <v>739800</v>
      </c>
    </row>
    <row r="157" spans="1:6" outlineLevel="3">
      <c r="A157" s="1032" t="s">
        <v>909</v>
      </c>
      <c r="B157" s="1033" t="s">
        <v>817</v>
      </c>
      <c r="C157" s="1033"/>
      <c r="D157" s="1034">
        <v>1375500</v>
      </c>
      <c r="E157" s="1034">
        <v>343000</v>
      </c>
      <c r="F157" s="1034">
        <v>739800</v>
      </c>
    </row>
    <row r="158" spans="1:6" outlineLevel="2">
      <c r="A158" s="1032" t="s">
        <v>911</v>
      </c>
      <c r="B158" s="1033" t="s">
        <v>912</v>
      </c>
      <c r="C158" s="1033"/>
      <c r="D158" s="1034">
        <v>1375500</v>
      </c>
      <c r="E158" s="1034">
        <v>343000</v>
      </c>
      <c r="F158" s="1034">
        <v>739800</v>
      </c>
    </row>
    <row r="159" spans="1:6" outlineLevel="1">
      <c r="A159" s="1032" t="s">
        <v>913</v>
      </c>
      <c r="B159" s="1033" t="s">
        <v>910</v>
      </c>
      <c r="C159" s="1033"/>
      <c r="D159" s="1034">
        <v>1375500</v>
      </c>
      <c r="E159" s="1034">
        <v>343000</v>
      </c>
      <c r="F159" s="1034">
        <v>739800</v>
      </c>
    </row>
    <row r="160" spans="1:6">
      <c r="A160" s="1032" t="s">
        <v>914</v>
      </c>
      <c r="B160" s="1033" t="s">
        <v>856</v>
      </c>
      <c r="C160" s="1033"/>
      <c r="D160" s="1034">
        <v>558784758.42999995</v>
      </c>
      <c r="E160" s="1034">
        <v>141778669.43000001</v>
      </c>
      <c r="F160" s="1034">
        <v>238226192.84</v>
      </c>
    </row>
    <row r="161" spans="1:6" outlineLevel="7">
      <c r="A161" s="1030" t="s">
        <v>916</v>
      </c>
      <c r="B161" s="1030" t="s">
        <v>818</v>
      </c>
      <c r="C161" s="1030" t="s">
        <v>860</v>
      </c>
      <c r="D161" s="1031">
        <v>1510000</v>
      </c>
      <c r="E161" s="1031">
        <v>1510000</v>
      </c>
      <c r="F161" s="1031">
        <v>662831.4</v>
      </c>
    </row>
    <row r="162" spans="1:6" outlineLevel="2">
      <c r="A162" s="1032" t="s">
        <v>918</v>
      </c>
      <c r="B162" s="1033" t="s">
        <v>818</v>
      </c>
      <c r="C162" s="1033"/>
      <c r="D162" s="1034">
        <v>1510000</v>
      </c>
      <c r="E162" s="1034">
        <v>1510000</v>
      </c>
      <c r="F162" s="1034">
        <v>662831.4</v>
      </c>
    </row>
    <row r="163" spans="1:6" outlineLevel="7">
      <c r="A163" s="1030" t="s">
        <v>920</v>
      </c>
      <c r="B163" s="1030" t="s">
        <v>819</v>
      </c>
      <c r="C163" s="1030" t="s">
        <v>859</v>
      </c>
      <c r="D163" s="1031">
        <v>1800000</v>
      </c>
      <c r="E163" s="1031">
        <v>600000</v>
      </c>
      <c r="F163" s="1031">
        <v>600000</v>
      </c>
    </row>
    <row r="164" spans="1:6" outlineLevel="2">
      <c r="A164" s="1032" t="s">
        <v>921</v>
      </c>
      <c r="B164" s="1033" t="s">
        <v>819</v>
      </c>
      <c r="C164" s="1033"/>
      <c r="D164" s="1034">
        <v>1800000</v>
      </c>
      <c r="E164" s="1034">
        <v>600000</v>
      </c>
      <c r="F164" s="1034">
        <v>600000</v>
      </c>
    </row>
    <row r="165" spans="1:6" outlineLevel="7">
      <c r="A165" s="1030" t="s">
        <v>922</v>
      </c>
      <c r="B165" s="1030" t="s">
        <v>936</v>
      </c>
      <c r="C165" s="1030" t="s">
        <v>860</v>
      </c>
      <c r="D165" s="1031">
        <v>5000</v>
      </c>
      <c r="E165" s="1031">
        <v>5000</v>
      </c>
      <c r="F165" s="1031">
        <v>5000</v>
      </c>
    </row>
    <row r="166" spans="1:6" outlineLevel="2">
      <c r="A166" s="1032" t="s">
        <v>923</v>
      </c>
      <c r="B166" s="1033" t="s">
        <v>936</v>
      </c>
      <c r="C166" s="1033"/>
      <c r="D166" s="1034">
        <v>5000</v>
      </c>
      <c r="E166" s="1034">
        <v>5000</v>
      </c>
      <c r="F166" s="1034">
        <v>5000</v>
      </c>
    </row>
    <row r="167" spans="1:6" outlineLevel="7">
      <c r="A167" s="1030" t="s">
        <v>924</v>
      </c>
      <c r="B167" s="1030" t="s">
        <v>820</v>
      </c>
      <c r="C167" s="1030" t="s">
        <v>859</v>
      </c>
      <c r="D167" s="1031">
        <v>3496000</v>
      </c>
      <c r="E167" s="1031">
        <v>862500</v>
      </c>
      <c r="F167" s="1031">
        <v>907417.84</v>
      </c>
    </row>
    <row r="168" spans="1:6" outlineLevel="2">
      <c r="A168" s="1032" t="s">
        <v>937</v>
      </c>
      <c r="B168" s="1033" t="s">
        <v>820</v>
      </c>
      <c r="C168" s="1033"/>
      <c r="D168" s="1034">
        <v>3496000</v>
      </c>
      <c r="E168" s="1034">
        <v>862500</v>
      </c>
      <c r="F168" s="1034">
        <v>907417.84</v>
      </c>
    </row>
    <row r="169" spans="1:6" outlineLevel="1">
      <c r="A169" s="1032" t="s">
        <v>938</v>
      </c>
      <c r="B169" s="1033" t="s">
        <v>919</v>
      </c>
      <c r="C169" s="1033"/>
      <c r="D169" s="1034">
        <v>6811000</v>
      </c>
      <c r="E169" s="1034">
        <v>2977500</v>
      </c>
      <c r="F169" s="1034">
        <v>2175249.2400000002</v>
      </c>
    </row>
    <row r="170" spans="1:6">
      <c r="A170" s="1032" t="s">
        <v>684</v>
      </c>
      <c r="B170" s="1033" t="s">
        <v>917</v>
      </c>
      <c r="C170" s="1033"/>
      <c r="D170" s="1034">
        <v>6811000</v>
      </c>
      <c r="E170" s="1034">
        <v>2977500</v>
      </c>
      <c r="F170" s="1034">
        <v>2175249.2400000002</v>
      </c>
    </row>
    <row r="171" spans="1:6">
      <c r="A171" s="1035" t="s">
        <v>121</v>
      </c>
      <c r="B171" s="1036"/>
      <c r="C171" s="1036"/>
      <c r="D171" s="1037">
        <v>565595758.42999995</v>
      </c>
      <c r="E171" s="1037">
        <v>144756169.43000001</v>
      </c>
      <c r="F171" s="1037">
        <v>240401442.08000001</v>
      </c>
    </row>
  </sheetData>
  <mergeCells count="5">
    <mergeCell ref="A1:E1"/>
    <mergeCell ref="A6:F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15</vt:i4>
      </vt:variant>
    </vt:vector>
  </HeadingPairs>
  <TitlesOfParts>
    <vt:vector size="40" baseType="lpstr">
      <vt:lpstr>Бюджет с КП за 9 мес.</vt:lpstr>
      <vt:lpstr>Бюджет на 01.10.2015</vt:lpstr>
      <vt:lpstr>Бюджет-весь</vt:lpstr>
      <vt:lpstr>Бюджет 2014</vt:lpstr>
      <vt:lpstr>Лист1</vt:lpstr>
      <vt:lpstr>Лист2</vt:lpstr>
      <vt:lpstr>Бюджет</vt:lpstr>
      <vt:lpstr>Решение сесии</vt:lpstr>
      <vt:lpstr>БюджетII кв</vt:lpstr>
      <vt:lpstr>Расход I кв.</vt:lpstr>
      <vt:lpstr>Бюджет 2016</vt:lpstr>
      <vt:lpstr>Бюджет 2015</vt:lpstr>
      <vt:lpstr>Ассигонования  (Реш сессий)</vt:lpstr>
      <vt:lpstr>Мониторинг 2016г (по кас расх)</vt:lpstr>
      <vt:lpstr>Мониторинг 2016г</vt:lpstr>
      <vt:lpstr>Форма 2 (чел) </vt:lpstr>
      <vt:lpstr>Форма 3 -№ 51 от 31. (по кас р)</vt:lpstr>
      <vt:lpstr>Форма 3 -№ 51 от 31.</vt:lpstr>
      <vt:lpstr>Ресурсное 2016 (№ 51 от 31.03.)</vt:lpstr>
      <vt:lpstr>Форма 3(№25 от 31.03.2015)</vt:lpstr>
      <vt:lpstr>Форма № 4</vt:lpstr>
      <vt:lpstr>Приложение № 1</vt:lpstr>
      <vt:lpstr>Форма 5</vt:lpstr>
      <vt:lpstr>Форма 6</vt:lpstr>
      <vt:lpstr>Форма 7</vt:lpstr>
      <vt:lpstr>Бюджет!LAST_CELL</vt:lpstr>
      <vt:lpstr>'БюджетII кв'!LAST_CELL</vt:lpstr>
      <vt:lpstr>Бюджет!Заголовки_для_печати</vt:lpstr>
      <vt:lpstr>'Мониторинг 2016г'!Заголовки_для_печати</vt:lpstr>
      <vt:lpstr>'Мониторинг 2016г (по кас расх)'!Заголовки_для_печати</vt:lpstr>
      <vt:lpstr>'Ресурсное 2016 (№ 51 от 31.03.)'!Заголовки_для_печати</vt:lpstr>
      <vt:lpstr>'Решение сесии'!Заголовки_для_печати</vt:lpstr>
      <vt:lpstr>'Форма 2 (чел) '!Заголовки_для_печати</vt:lpstr>
      <vt:lpstr>'Форма 3 -№ 51 от 31.'!Заголовки_для_печати</vt:lpstr>
      <vt:lpstr>'Форма 3 -№ 51 от 31. (по кас р)'!Заголовки_для_печати</vt:lpstr>
      <vt:lpstr>'Форма 3(№25 от 31.03.2015)'!Заголовки_для_печати</vt:lpstr>
      <vt:lpstr>'Форма 6'!Заголовки_для_печати</vt:lpstr>
      <vt:lpstr>'Форма № 4'!Заголовки_для_печати</vt:lpstr>
      <vt:lpstr>'Форма 2 (чел) '!Область_печати</vt:lpstr>
      <vt:lpstr>'Форма № 4'!Область_печати</vt:lpstr>
    </vt:vector>
  </TitlesOfParts>
  <Company>УСЗН Белгородского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Приказ № 9</dc:title>
  <dc:creator>Оксана</dc:creator>
  <cp:lastModifiedBy>Оксана</cp:lastModifiedBy>
  <cp:lastPrinted>2016-10-12T13:46:18Z</cp:lastPrinted>
  <dcterms:created xsi:type="dcterms:W3CDTF">2014-11-28T17:19:03Z</dcterms:created>
  <dcterms:modified xsi:type="dcterms:W3CDTF">2016-10-12T14:10:07Z</dcterms:modified>
</cp:coreProperties>
</file>